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mc:AlternateContent xmlns:mc="http://schemas.openxmlformats.org/markup-compatibility/2006">
    <mc:Choice Requires="x15">
      <x15ac:absPath xmlns:x15ac="http://schemas.microsoft.com/office/spreadsheetml/2010/11/ac" url="G:\マイドライブ\S 604 国スポ選考会\2026国スポ選考会\"/>
    </mc:Choice>
  </mc:AlternateContent>
  <xr:revisionPtr revIDLastSave="0" documentId="13_ncr:1_{10F6609A-6C40-4FE8-A062-1B7CF830D3A1}" xr6:coauthVersionLast="47" xr6:coauthVersionMax="47" xr10:uidLastSave="{00000000-0000-0000-0000-000000000000}"/>
  <bookViews>
    <workbookView xWindow="-19320" yWindow="855" windowWidth="19440" windowHeight="14880" xr2:uid="{35A140C2-FEA8-4053-B070-224F2AC17E61}"/>
  </bookViews>
  <sheets>
    <sheet name="国スポ・Ｂ級兼用　申込書Ver 1.1" sheetId="1" r:id="rId1"/>
  </sheets>
  <definedNames>
    <definedName name="_xlnm.Print_Area" localSheetId="0">'国スポ・Ｂ級兼用　申込書Ver 1.1'!$A$1:$AD$46</definedName>
    <definedName name="T_GAMES作成用">#REF!</definedName>
    <definedName name="成績の有り無し">#REF!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 l="1"/>
  <c r="AI24" i="1"/>
  <c r="AI25" i="1"/>
  <c r="AI26" i="1"/>
  <c r="AI27" i="1"/>
  <c r="AI28" i="1"/>
  <c r="AI29" i="1"/>
  <c r="AI30" i="1"/>
  <c r="AI31" i="1"/>
  <c r="AI32" i="1"/>
  <c r="AI33" i="1"/>
  <c r="AI34" i="1"/>
  <c r="AI35" i="1"/>
  <c r="AI36" i="1"/>
  <c r="AI37" i="1"/>
  <c r="AI38" i="1"/>
  <c r="AI39" i="1"/>
  <c r="AI40" i="1"/>
  <c r="AI41" i="1"/>
  <c r="AI42" i="1"/>
  <c r="AI23" i="1"/>
  <c r="Z16" i="1"/>
  <c r="Z15" i="1"/>
  <c r="Z17" i="1" s="1"/>
  <c r="X16" i="1"/>
  <c r="X15" i="1"/>
  <c r="T16" i="1"/>
  <c r="T15" i="1"/>
  <c r="R15" i="1"/>
  <c r="R17" i="1" s="1"/>
  <c r="P16" i="1"/>
  <c r="P15" i="1"/>
  <c r="N16" i="1"/>
  <c r="N15" i="1"/>
  <c r="L16" i="1"/>
  <c r="AI21" i="1"/>
  <c r="AF22" i="1"/>
  <c r="AJ22" i="1" s="1"/>
  <c r="AF23" i="1"/>
  <c r="AF24" i="1"/>
  <c r="AJ24" i="1" s="1"/>
  <c r="AF25" i="1"/>
  <c r="AF26" i="1"/>
  <c r="AJ26" i="1" s="1"/>
  <c r="AF27" i="1"/>
  <c r="AF28" i="1"/>
  <c r="AJ28" i="1" s="1"/>
  <c r="AF29" i="1"/>
  <c r="AF30" i="1"/>
  <c r="AF31" i="1"/>
  <c r="AF32" i="1"/>
  <c r="AJ32" i="1" s="1"/>
  <c r="AF33" i="1"/>
  <c r="AF34" i="1"/>
  <c r="AJ34" i="1" s="1"/>
  <c r="AF35" i="1"/>
  <c r="AF36" i="1"/>
  <c r="AJ36" i="1" s="1"/>
  <c r="AF37" i="1"/>
  <c r="AF38" i="1"/>
  <c r="AF39" i="1"/>
  <c r="AF40" i="1"/>
  <c r="AJ40" i="1" s="1"/>
  <c r="AF41" i="1"/>
  <c r="AF42" i="1"/>
  <c r="AJ42" i="1" s="1"/>
  <c r="AF21" i="1"/>
  <c r="V16" i="1"/>
  <c r="V15" i="1"/>
  <c r="L15" i="1"/>
  <c r="J15" i="1"/>
  <c r="J17" i="1" s="1"/>
  <c r="H15" i="1"/>
  <c r="F16" i="1"/>
  <c r="F15" i="1"/>
  <c r="AH41" i="1"/>
  <c r="AG41" i="1"/>
  <c r="AE41" i="1"/>
  <c r="AH39" i="1"/>
  <c r="AG39" i="1"/>
  <c r="AE39" i="1"/>
  <c r="AH37" i="1"/>
  <c r="AG37" i="1"/>
  <c r="AE37" i="1"/>
  <c r="AH35" i="1"/>
  <c r="AG35" i="1"/>
  <c r="AE35" i="1"/>
  <c r="AH33" i="1"/>
  <c r="AG33" i="1"/>
  <c r="AE33" i="1"/>
  <c r="AH31" i="1"/>
  <c r="AG31" i="1"/>
  <c r="AE31" i="1"/>
  <c r="AH29" i="1"/>
  <c r="AG29" i="1"/>
  <c r="AE29" i="1"/>
  <c r="AH27" i="1"/>
  <c r="AG27" i="1"/>
  <c r="AE27" i="1"/>
  <c r="AH25" i="1"/>
  <c r="AG25" i="1"/>
  <c r="AE25" i="1"/>
  <c r="AH23" i="1"/>
  <c r="AG23" i="1"/>
  <c r="AE23" i="1"/>
  <c r="AE43" i="1" s="1"/>
  <c r="AC22" i="1"/>
  <c r="AH21" i="1"/>
  <c r="AG21" i="1"/>
  <c r="AE21" i="1"/>
  <c r="AC21" i="1"/>
  <c r="AF43" i="1" l="1"/>
  <c r="AG43" i="1"/>
  <c r="AI43" i="1"/>
  <c r="AH43" i="1"/>
  <c r="X17" i="1"/>
  <c r="AJ38" i="1"/>
  <c r="AJ30" i="1"/>
  <c r="L17" i="1"/>
  <c r="T17" i="1"/>
  <c r="P17" i="1"/>
  <c r="N17" i="1"/>
  <c r="AJ25" i="1"/>
  <c r="AJ21" i="1"/>
  <c r="AJ41" i="1"/>
  <c r="AJ31" i="1"/>
  <c r="AJ23" i="1"/>
  <c r="AJ39" i="1"/>
  <c r="AJ29" i="1"/>
  <c r="AJ35" i="1"/>
  <c r="AJ37" i="1"/>
  <c r="AJ27" i="1"/>
  <c r="AJ33" i="1"/>
  <c r="F17" i="1"/>
  <c r="V17" i="1"/>
  <c r="H17" i="1"/>
  <c r="AK43" i="1" l="1"/>
  <c r="AB17" i="1"/>
  <c r="AJ44" i="1"/>
</calcChain>
</file>

<file path=xl/sharedStrings.xml><?xml version="1.0" encoding="utf-8"?>
<sst xmlns="http://schemas.openxmlformats.org/spreadsheetml/2006/main" count="67" uniqueCount="56">
  <si>
    <t>様式　　競技2-3</t>
  </si>
  <si>
    <t>大会申込一覧表</t>
  </si>
  <si>
    <t>大会名</t>
  </si>
  <si>
    <t>(参加には、SAJ会員登録と岡山県会員登録とSAJ競技者登録とSAO競技者登録が必要です)</t>
  </si>
  <si>
    <t>所属団体</t>
  </si>
  <si>
    <t>種　　目</t>
  </si>
  <si>
    <t>申込み者</t>
  </si>
  <si>
    <t>ジャイアントスラローム</t>
  </si>
  <si>
    <t>℡</t>
  </si>
  <si>
    <t>Fax</t>
  </si>
  <si>
    <t>成年A</t>
  </si>
  <si>
    <t>所属団体ごとに集計のうえ、送金明細表により期日までに県連事務局に送金のこと。</t>
  </si>
  <si>
    <t>男</t>
  </si>
  <si>
    <t>※競技者登録番号及びPOINTは上段にSAJ、下段にSAO登録番号を記入ください</t>
  </si>
  <si>
    <t>送金明細表(Soumu1)は、左記から入手してください。</t>
  </si>
  <si>
    <t>http://www.ski-okayama.com/soumu/soumu1.xls</t>
  </si>
  <si>
    <t>スラローム</t>
    <phoneticPr fontId="7"/>
  </si>
  <si>
    <t>成年A</t>
    <rPh sb="0" eb="2">
      <t>セイネン</t>
    </rPh>
    <phoneticPr fontId="13"/>
  </si>
  <si>
    <t>成年B</t>
    <rPh sb="0" eb="2">
      <t>セイネン</t>
    </rPh>
    <phoneticPr fontId="13"/>
  </si>
  <si>
    <t>成年C</t>
    <rPh sb="0" eb="2">
      <t>セイネン</t>
    </rPh>
    <phoneticPr fontId="13"/>
  </si>
  <si>
    <t>少年</t>
    <rPh sb="0" eb="2">
      <t>ショウネン</t>
    </rPh>
    <phoneticPr fontId="13"/>
  </si>
  <si>
    <t>B級GS</t>
    <rPh sb="1" eb="2">
      <t>キュウ</t>
    </rPh>
    <phoneticPr fontId="13"/>
  </si>
  <si>
    <t>B級SL</t>
    <rPh sb="1" eb="2">
      <t>キュウ</t>
    </rPh>
    <phoneticPr fontId="13"/>
  </si>
  <si>
    <t>男子</t>
    <rPh sb="0" eb="2">
      <t>ダンシ</t>
    </rPh>
    <phoneticPr fontId="13"/>
  </si>
  <si>
    <t>女子</t>
    <rPh sb="0" eb="2">
      <t>ジョシ</t>
    </rPh>
    <phoneticPr fontId="13"/>
  </si>
  <si>
    <t>ー</t>
    <phoneticPr fontId="13"/>
  </si>
  <si>
    <t>部
別</t>
    <rPh sb="0" eb="1">
      <t>ブ</t>
    </rPh>
    <rPh sb="2" eb="3">
      <t>ベツ</t>
    </rPh>
    <phoneticPr fontId="13"/>
  </si>
  <si>
    <t>氏名</t>
    <rPh sb="0" eb="2">
      <t>シメイ</t>
    </rPh>
    <phoneticPr fontId="13"/>
  </si>
  <si>
    <t>生年月日
（西暦）</t>
    <rPh sb="0" eb="4">
      <t>セイネンガッピ</t>
    </rPh>
    <rPh sb="6" eb="8">
      <t>セイレキ</t>
    </rPh>
    <phoneticPr fontId="13"/>
  </si>
  <si>
    <t>SAJ会員
登録番号</t>
    <rPh sb="3" eb="5">
      <t>カイイン</t>
    </rPh>
    <rPh sb="6" eb="10">
      <t>トウロクバンゴウ</t>
    </rPh>
    <phoneticPr fontId="13"/>
  </si>
  <si>
    <t>性別</t>
    <rPh sb="0" eb="2">
      <t>セイベツ</t>
    </rPh>
    <phoneticPr fontId="13"/>
  </si>
  <si>
    <t>競技日</t>
    <rPh sb="0" eb="3">
      <t>キョウギビ</t>
    </rPh>
    <phoneticPr fontId="13"/>
  </si>
  <si>
    <t>B級GS代金</t>
    <rPh sb="1" eb="2">
      <t>キュウ</t>
    </rPh>
    <rPh sb="4" eb="6">
      <t>ダイキン</t>
    </rPh>
    <phoneticPr fontId="13"/>
  </si>
  <si>
    <t>B級SL代金</t>
    <rPh sb="1" eb="2">
      <t>キュウ</t>
    </rPh>
    <rPh sb="4" eb="6">
      <t>ダイキン</t>
    </rPh>
    <phoneticPr fontId="13"/>
  </si>
  <si>
    <t>合計</t>
    <rPh sb="0" eb="2">
      <t>ゴウケイ</t>
    </rPh>
    <phoneticPr fontId="13"/>
  </si>
  <si>
    <t>岡山　太郎</t>
    <rPh sb="0" eb="2">
      <t>オカヤマ</t>
    </rPh>
    <rPh sb="3" eb="5">
      <t>タロウ</t>
    </rPh>
    <phoneticPr fontId="13"/>
  </si>
  <si>
    <t>〇</t>
  </si>
  <si>
    <t>競技者
登録番号</t>
    <rPh sb="0" eb="3">
      <t>キョウギシャ</t>
    </rPh>
    <rPh sb="4" eb="8">
      <t>トウロクバンゴウ</t>
    </rPh>
    <phoneticPr fontId="13"/>
  </si>
  <si>
    <t>合計入金額</t>
    <rPh sb="0" eb="5">
      <t>ゴウケイニュウキンガク</t>
    </rPh>
    <phoneticPr fontId="7"/>
  </si>
  <si>
    <t>B級大会</t>
    <rPh sb="1" eb="2">
      <t>キュウ</t>
    </rPh>
    <rPh sb="2" eb="4">
      <t>タイカイ</t>
    </rPh>
    <phoneticPr fontId="13"/>
  </si>
  <si>
    <t>記入例</t>
    <rPh sb="0" eb="3">
      <t>キニュウレイ</t>
    </rPh>
    <phoneticPr fontId="7"/>
  </si>
  <si>
    <t>国スポ予選</t>
    <rPh sb="0" eb="1">
      <t>コク</t>
    </rPh>
    <rPh sb="3" eb="5">
      <t>ヨセン</t>
    </rPh>
    <phoneticPr fontId="13"/>
  </si>
  <si>
    <t>AL SAO
ポイント</t>
    <phoneticPr fontId="13"/>
  </si>
  <si>
    <t>CC SAO
ポイント</t>
    <phoneticPr fontId="7"/>
  </si>
  <si>
    <t>B級CC</t>
    <rPh sb="1" eb="2">
      <t>キュウ</t>
    </rPh>
    <phoneticPr fontId="13"/>
  </si>
  <si>
    <t>AL予選代金</t>
    <rPh sb="2" eb="4">
      <t>ヨセン</t>
    </rPh>
    <rPh sb="4" eb="6">
      <t>ダイキン</t>
    </rPh>
    <phoneticPr fontId="13"/>
  </si>
  <si>
    <t>CC予選代金</t>
    <rPh sb="2" eb="4">
      <t>ヨセン</t>
    </rPh>
    <rPh sb="4" eb="6">
      <t>ダイキン</t>
    </rPh>
    <phoneticPr fontId="13"/>
  </si>
  <si>
    <t>B級CC代金</t>
    <rPh sb="1" eb="2">
      <t>キュウ</t>
    </rPh>
    <rPh sb="4" eb="6">
      <t>ダイキン</t>
    </rPh>
    <phoneticPr fontId="13"/>
  </si>
  <si>
    <t>クロスカントリー</t>
    <phoneticPr fontId="7"/>
  </si>
  <si>
    <t>国スポ予選AL</t>
    <rPh sb="0" eb="1">
      <t>コク</t>
    </rPh>
    <rPh sb="3" eb="5">
      <t>ヨセン</t>
    </rPh>
    <phoneticPr fontId="13"/>
  </si>
  <si>
    <t>国スポ予選CC</t>
    <rPh sb="0" eb="1">
      <t>コク</t>
    </rPh>
    <rPh sb="3" eb="5">
      <t>ヨセン</t>
    </rPh>
    <phoneticPr fontId="13"/>
  </si>
  <si>
    <t>SAJ　GS
ポイント</t>
    <phoneticPr fontId="13"/>
  </si>
  <si>
    <t>SAJ　SLポイント</t>
    <phoneticPr fontId="13"/>
  </si>
  <si>
    <t>SAJ　TOポイント</t>
    <phoneticPr fontId="13"/>
  </si>
  <si>
    <t>第80回国民スポーツ大会冬季大会
スキー競技会岡山県選手選考会</t>
    <phoneticPr fontId="7"/>
  </si>
  <si>
    <t>Ver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</si>
</sst>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m/d;@"/>
    <numFmt numFmtId="178" formatCode="#,##0_ "/>
  </numFmts>
  <fonts count="15" x14ac:knownFonts="1">
    <font>
      <sz val="11"/>
      <name val="ＭＳ Ｐゴシック"/>
      <family val="3"/>
      <charset val="128"/>
    </font>
    <font>
      <sz val="10"/>
      <name val="ＭＳ Ｐゴシック"/>
      <family val="3"/>
      <charset val="128"/>
    </font>
    <font>
      <sz val="10"/>
      <color indexed="9"/>
      <name val="ＭＳ Ｐゴシック"/>
      <family val="3"/>
      <charset val="128"/>
    </font>
    <font>
      <b/>
      <sz val="20"/>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sz val="6"/>
      <name val="ＭＳ Ｐゴシック"/>
      <family val="3"/>
      <charset val="128"/>
    </font>
    <font>
      <sz val="9"/>
      <name val="Times New Roman"/>
      <family val="1"/>
    </font>
    <font>
      <b/>
      <sz val="12"/>
      <name val="Arial"/>
      <family val="2"/>
    </font>
    <font>
      <sz val="10"/>
      <color indexed="8"/>
      <name val="Arial"/>
      <family val="2"/>
    </font>
    <font>
      <sz val="8"/>
      <color indexed="16"/>
      <name val="Century Schoolbook"/>
      <family val="1"/>
    </font>
    <font>
      <b/>
      <i/>
      <sz val="10"/>
      <name val="Times New Roman"/>
      <family val="1"/>
    </font>
    <font>
      <sz val="6"/>
      <name val="ＭＳ Ｐゴシック"/>
      <family val="3"/>
      <charset val="128"/>
      <scheme val="minor"/>
    </font>
    <font>
      <sz val="9"/>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4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indexed="64"/>
      </bottom>
      <diagonal/>
    </border>
    <border>
      <left/>
      <right style="thin">
        <color auto="1"/>
      </right>
      <top style="dotted">
        <color auto="1"/>
      </top>
      <bottom style="thin">
        <color indexed="64"/>
      </bottom>
      <diagonal/>
    </border>
    <border>
      <left style="thin">
        <color auto="1"/>
      </left>
      <right/>
      <top style="dotted">
        <color auto="1"/>
      </top>
      <bottom/>
      <diagonal/>
    </border>
    <border>
      <left/>
      <right style="thin">
        <color auto="1"/>
      </right>
      <top style="dotted">
        <color auto="1"/>
      </top>
      <bottom/>
      <diagonal/>
    </border>
    <border>
      <left/>
      <right/>
      <top style="thin">
        <color auto="1"/>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 fontId="8" fillId="0" borderId="0">
      <alignment horizontal="right"/>
    </xf>
    <xf numFmtId="0" fontId="9" fillId="0" borderId="1" applyNumberFormat="0" applyAlignment="0" applyProtection="0">
      <alignment horizontal="left" vertical="center"/>
    </xf>
    <xf numFmtId="0" fontId="9" fillId="0" borderId="2">
      <alignment horizontal="left" vertical="center"/>
    </xf>
    <xf numFmtId="0" fontId="8" fillId="0" borderId="0">
      <alignment horizontal="left"/>
    </xf>
    <xf numFmtId="176" fontId="10" fillId="0" borderId="0" applyFill="0" applyBorder="0" applyAlignment="0"/>
    <xf numFmtId="4" fontId="11" fillId="0" borderId="0">
      <alignment horizontal="right"/>
    </xf>
    <xf numFmtId="0" fontId="12" fillId="0" borderId="0">
      <alignment horizontal="left"/>
    </xf>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177" fontId="1" fillId="0" borderId="0" xfId="0" applyNumberFormat="1" applyFont="1" applyAlignment="1">
      <alignment vertical="center"/>
    </xf>
    <xf numFmtId="0" fontId="3" fillId="0" borderId="0" xfId="0" applyFont="1" applyAlignment="1">
      <alignment horizontal="center" vertical="center"/>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vertical="center" shrinkToFit="1"/>
    </xf>
    <xf numFmtId="0" fontId="1" fillId="0" borderId="0" xfId="0" applyFont="1" applyAlignment="1">
      <alignment horizontal="center"/>
    </xf>
    <xf numFmtId="0" fontId="1" fillId="0" borderId="0" xfId="0" applyFont="1" applyAlignment="1">
      <alignment horizontal="left" vertical="top"/>
    </xf>
    <xf numFmtId="0" fontId="1" fillId="0" borderId="0" xfId="0" applyFont="1" applyAlignment="1">
      <alignment horizontal="center" vertical="center"/>
    </xf>
    <xf numFmtId="0" fontId="1" fillId="0" borderId="0" xfId="0" applyFont="1" applyAlignment="1">
      <alignment horizontal="left" vertical="center"/>
    </xf>
    <xf numFmtId="0" fontId="6" fillId="0" borderId="3" xfId="0" applyFont="1" applyBorder="1"/>
    <xf numFmtId="0" fontId="1" fillId="0" borderId="3" xfId="0" applyFont="1" applyBorder="1"/>
    <xf numFmtId="0" fontId="1" fillId="0" borderId="0" xfId="0" applyFont="1"/>
    <xf numFmtId="0" fontId="6" fillId="0" borderId="0" xfId="0" applyFont="1"/>
    <xf numFmtId="0" fontId="1" fillId="0" borderId="0" xfId="0" applyFont="1" applyAlignment="1">
      <alignment horizontal="left"/>
    </xf>
    <xf numFmtId="14" fontId="1" fillId="0" borderId="0" xfId="0" applyNumberFormat="1"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right" vertical="center"/>
    </xf>
    <xf numFmtId="0" fontId="6" fillId="0" borderId="3" xfId="0" applyFont="1" applyBorder="1" applyProtection="1">
      <protection locked="0"/>
    </xf>
    <xf numFmtId="0" fontId="0" fillId="0" borderId="11" xfId="0" applyBorder="1" applyAlignment="1">
      <alignment vertical="center"/>
    </xf>
    <xf numFmtId="0" fontId="0" fillId="0" borderId="12" xfId="0" applyBorder="1" applyAlignment="1">
      <alignment vertical="center"/>
    </xf>
    <xf numFmtId="0" fontId="0" fillId="0" borderId="41" xfId="0" applyBorder="1" applyAlignment="1">
      <alignment horizontal="center" vertical="center" shrinkToFit="1"/>
    </xf>
    <xf numFmtId="0" fontId="0" fillId="0" borderId="37" xfId="0" applyBorder="1" applyAlignment="1">
      <alignment horizontal="center" vertical="center" shrinkToFit="1"/>
    </xf>
    <xf numFmtId="0" fontId="0" fillId="0" borderId="0" xfId="0" applyAlignment="1">
      <alignment horizontal="center" vertical="center"/>
    </xf>
    <xf numFmtId="0" fontId="1" fillId="0" borderId="3" xfId="0" applyFont="1" applyBorder="1" applyAlignment="1">
      <alignment horizontal="right" vertical="center"/>
    </xf>
    <xf numFmtId="0" fontId="0" fillId="0" borderId="15" xfId="0" applyBorder="1"/>
    <xf numFmtId="0" fontId="0" fillId="0" borderId="18" xfId="0" applyBorder="1"/>
    <xf numFmtId="0" fontId="0" fillId="0" borderId="0" xfId="0" applyAlignment="1">
      <alignment horizontal="center" vertical="center" shrinkToFit="1"/>
    </xf>
    <xf numFmtId="0" fontId="0" fillId="0" borderId="17" xfId="0" applyBorder="1" applyAlignment="1">
      <alignment horizontal="center" vertical="center"/>
    </xf>
    <xf numFmtId="178" fontId="0" fillId="0" borderId="0" xfId="0" applyNumberFormat="1"/>
    <xf numFmtId="178" fontId="1" fillId="0" borderId="0" xfId="0" applyNumberFormat="1" applyFont="1" applyAlignment="1">
      <alignment vertical="center"/>
    </xf>
    <xf numFmtId="0" fontId="0" fillId="0" borderId="0" xfId="0"/>
    <xf numFmtId="0" fontId="0" fillId="0" borderId="0" xfId="0" applyAlignment="1">
      <alignment horizontal="center"/>
    </xf>
    <xf numFmtId="0" fontId="4" fillId="0" borderId="0" xfId="0" applyFont="1" applyAlignment="1">
      <alignment horizontal="center" wrapText="1" shrinkToFit="1"/>
    </xf>
    <xf numFmtId="0" fontId="4" fillId="0" borderId="3" xfId="0" applyFont="1" applyBorder="1" applyAlignment="1">
      <alignment horizontal="center" wrapText="1" shrinkToFit="1"/>
    </xf>
    <xf numFmtId="0" fontId="6" fillId="0" borderId="33"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6" xfId="0" applyFont="1" applyBorder="1" applyAlignment="1">
      <alignment horizontal="center" vertical="center" shrinkToFit="1"/>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5" fillId="0" borderId="8" xfId="0" applyFont="1" applyBorder="1" applyAlignment="1">
      <alignment vertical="center" shrinkToFit="1"/>
    </xf>
    <xf numFmtId="0" fontId="5" fillId="0" borderId="10" xfId="0" applyFont="1" applyBorder="1" applyAlignment="1">
      <alignment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right"/>
    </xf>
    <xf numFmtId="0" fontId="0" fillId="0" borderId="44"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0" fontId="0" fillId="0" borderId="43" xfId="0" applyBorder="1" applyAlignment="1">
      <alignment horizontal="right"/>
    </xf>
    <xf numFmtId="0" fontId="0" fillId="0" borderId="42" xfId="0" applyBorder="1" applyAlignment="1">
      <alignment horizontal="right"/>
    </xf>
    <xf numFmtId="0" fontId="0" fillId="0" borderId="39" xfId="0" applyBorder="1" applyAlignment="1">
      <alignment horizontal="right"/>
    </xf>
    <xf numFmtId="0" fontId="0" fillId="0" borderId="40" xfId="0" applyBorder="1" applyAlignment="1">
      <alignment horizontal="right"/>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1" xfId="0" applyBorder="1"/>
    <xf numFmtId="0" fontId="0" fillId="0" borderId="12" xfId="0" applyBorder="1"/>
    <xf numFmtId="0" fontId="0" fillId="0" borderId="13" xfId="0" applyBorder="1"/>
    <xf numFmtId="0" fontId="0" fillId="0" borderId="7" xfId="0" applyBorder="1"/>
    <xf numFmtId="0" fontId="0" fillId="0" borderId="8" xfId="0" applyBorder="1"/>
    <xf numFmtId="0" fontId="0" fillId="0" borderId="8" xfId="0" applyBorder="1" applyAlignment="1">
      <alignment horizontal="right" vertical="center"/>
    </xf>
    <xf numFmtId="0" fontId="0" fillId="0" borderId="10" xfId="0" applyBorder="1"/>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7" xfId="0" applyBorder="1" applyAlignment="1">
      <alignment horizontal="right" vertical="center"/>
    </xf>
    <xf numFmtId="0" fontId="0" fillId="0" borderId="40" xfId="0" applyBorder="1" applyAlignment="1">
      <alignment horizontal="right" vertical="center"/>
    </xf>
    <xf numFmtId="0" fontId="0" fillId="0" borderId="37" xfId="0" applyBorder="1"/>
    <xf numFmtId="0" fontId="0" fillId="0" borderId="38" xfId="0" applyBorder="1"/>
    <xf numFmtId="0" fontId="1" fillId="0" borderId="3" xfId="0" applyFont="1" applyBorder="1" applyAlignment="1" applyProtection="1">
      <alignment horizontal="left"/>
      <protection locked="0"/>
    </xf>
    <xf numFmtId="0" fontId="1" fillId="0" borderId="3" xfId="0" applyFont="1" applyBorder="1" applyAlignment="1" applyProtection="1">
      <alignment horizontal="center"/>
      <protection locked="0"/>
    </xf>
    <xf numFmtId="0" fontId="3" fillId="0" borderId="0" xfId="0" applyFont="1" applyAlignment="1">
      <alignment horizontal="center" vertical="center"/>
    </xf>
    <xf numFmtId="0" fontId="4" fillId="0" borderId="3" xfId="0" applyFont="1" applyBorder="1" applyProtection="1">
      <protection locked="0"/>
    </xf>
    <xf numFmtId="0" fontId="0" fillId="0" borderId="3" xfId="0" applyBorder="1" applyProtection="1">
      <protection locked="0"/>
    </xf>
    <xf numFmtId="0" fontId="1" fillId="0" borderId="0" xfId="0" applyFont="1" applyAlignment="1">
      <alignment horizontal="left"/>
    </xf>
    <xf numFmtId="0" fontId="4" fillId="0" borderId="0" xfId="0" applyFont="1" applyAlignment="1">
      <alignment horizontal="center" shrinkToFit="1"/>
    </xf>
    <xf numFmtId="0" fontId="4" fillId="0" borderId="3" xfId="0" applyFont="1" applyBorder="1" applyAlignment="1">
      <alignment horizontal="center" shrinkToFit="1"/>
    </xf>
    <xf numFmtId="0" fontId="0" fillId="0" borderId="11" xfId="0" applyBorder="1" applyAlignment="1">
      <alignment horizontal="center" vertical="center" wrapText="1"/>
    </xf>
    <xf numFmtId="0" fontId="0" fillId="0" borderId="7" xfId="0" applyBorder="1" applyAlignment="1">
      <alignment horizontal="center" vertical="center"/>
    </xf>
    <xf numFmtId="0" fontId="0" fillId="0" borderId="15" xfId="0" applyBorder="1" applyAlignment="1">
      <alignment horizontal="center" vertical="center" wrapText="1"/>
    </xf>
    <xf numFmtId="0" fontId="0" fillId="0" borderId="18" xfId="0"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2" borderId="14" xfId="0" applyFill="1" applyBorder="1" applyAlignment="1">
      <alignment horizontal="center" vertical="center"/>
    </xf>
    <xf numFmtId="0" fontId="0" fillId="2" borderId="21" xfId="0" applyFill="1" applyBorder="1" applyAlignment="1">
      <alignment horizontal="center" vertical="center"/>
    </xf>
    <xf numFmtId="0" fontId="0" fillId="2" borderId="3" xfId="0" applyFill="1" applyBorder="1" applyAlignment="1">
      <alignment horizontal="center" vertical="center"/>
    </xf>
    <xf numFmtId="0" fontId="0" fillId="2" borderId="22" xfId="0" applyFill="1" applyBorder="1" applyAlignment="1">
      <alignment horizontal="center" vertical="center"/>
    </xf>
    <xf numFmtId="0" fontId="0" fillId="0" borderId="19" xfId="0"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14" fillId="0" borderId="23"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shrinkToFit="1"/>
    </xf>
    <xf numFmtId="0" fontId="14" fillId="0" borderId="26" xfId="0" applyFont="1" applyBorder="1" applyAlignment="1">
      <alignment horizontal="center" vertical="center" shrinkToFit="1"/>
    </xf>
    <xf numFmtId="0" fontId="0" fillId="0" borderId="20" xfId="0" applyBorder="1" applyAlignment="1">
      <alignment horizontal="center" vertical="center" wrapText="1"/>
    </xf>
    <xf numFmtId="0" fontId="0" fillId="0" borderId="4" xfId="0" applyBorder="1" applyAlignment="1">
      <alignment horizontal="center"/>
    </xf>
    <xf numFmtId="0" fontId="0" fillId="0" borderId="1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 xfId="0" applyBorder="1"/>
    <xf numFmtId="0" fontId="0" fillId="0" borderId="30" xfId="0" applyBorder="1"/>
    <xf numFmtId="0" fontId="0" fillId="0" borderId="41" xfId="0" applyBorder="1"/>
    <xf numFmtId="0" fontId="14" fillId="2" borderId="15" xfId="0" applyFont="1" applyFill="1" applyBorder="1" applyAlignment="1">
      <alignment vertical="center" textRotation="255"/>
    </xf>
    <xf numFmtId="0" fontId="14" fillId="2" borderId="16" xfId="0" applyFont="1" applyFill="1" applyBorder="1" applyAlignment="1">
      <alignment vertical="center" textRotation="255"/>
    </xf>
  </cellXfs>
  <cellStyles count="8">
    <cellStyle name="Calc Currency (0)" xfId="5" xr:uid="{65A32181-B28F-4AE6-B776-0EB976696C11}"/>
    <cellStyle name="entry" xfId="4" xr:uid="{A4E1C4FF-B235-41FF-9108-0786B9C550BC}"/>
    <cellStyle name="Header1" xfId="2" xr:uid="{88A7E054-E05C-4EB5-B7C4-F2BE4203FB39}"/>
    <cellStyle name="Header2" xfId="3" xr:uid="{D9963899-9DEA-46EF-A74A-121D18080C2D}"/>
    <cellStyle name="price" xfId="1" xr:uid="{BB851F62-075A-4B0F-8A2C-17DF512DED2C}"/>
    <cellStyle name="revised" xfId="6" xr:uid="{C68F592F-AB51-49FA-A2C6-24540F067547}"/>
    <cellStyle name="section" xfId="7" xr:uid="{59907C42-CAB3-43BC-BDE0-63AC9E2EF3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1</xdr:row>
      <xdr:rowOff>31750</xdr:rowOff>
    </xdr:from>
    <xdr:to>
      <xdr:col>23</xdr:col>
      <xdr:colOff>196922</xdr:colOff>
      <xdr:row>2</xdr:row>
      <xdr:rowOff>22343</xdr:rowOff>
    </xdr:to>
    <xdr:sp macro="" textlink="">
      <xdr:nvSpPr>
        <xdr:cNvPr id="2" name="Text Box 3">
          <a:extLst>
            <a:ext uri="{FF2B5EF4-FFF2-40B4-BE49-F238E27FC236}">
              <a16:creationId xmlns:a16="http://schemas.microsoft.com/office/drawing/2014/main" id="{9B50594B-A52C-6238-FC79-67DA78BFFF90}"/>
            </a:ext>
          </a:extLst>
        </xdr:cNvPr>
        <xdr:cNvSpPr txBox="1">
          <a:spLocks noChangeArrowheads="1"/>
        </xdr:cNvSpPr>
      </xdr:nvSpPr>
      <xdr:spPr>
        <a:xfrm>
          <a:off x="4000500" y="287655"/>
          <a:ext cx="1896110" cy="255905"/>
        </a:xfrm>
        <a:prstGeom prst="rect">
          <a:avLst/>
        </a:prstGeom>
        <a:noFill/>
        <a:ln w="9525">
          <a:noFill/>
          <a:miter lim="800000"/>
        </a:ln>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panose="020B0600070205080204" charset="-128"/>
              <a:ea typeface="ＭＳ Ｐゴシック" panose="020B0600070205080204" charset="-128"/>
            </a:rPr>
            <a:t>（</a:t>
          </a:r>
          <a:r>
            <a:rPr lang="en-US" altLang="ja-JP" sz="1400" b="1" i="0" u="none" strike="noStrike" baseline="0">
              <a:solidFill>
                <a:srgbClr val="FF0000"/>
              </a:solidFill>
              <a:latin typeface="ＭＳ Ｐゴシック" panose="020B0600070205080204" charset="-128"/>
              <a:ea typeface="ＭＳ Ｐゴシック" panose="020B0600070205080204" charset="-128"/>
            </a:rPr>
            <a:t>SAJ</a:t>
          </a:r>
          <a:r>
            <a:rPr lang="ja-JP" altLang="en-US" sz="1400" b="1" i="0" u="none" strike="noStrike" baseline="0">
              <a:solidFill>
                <a:srgbClr val="FF0000"/>
              </a:solidFill>
              <a:latin typeface="ＭＳ Ｐゴシック" panose="020B0600070205080204" charset="-128"/>
              <a:ea typeface="ＭＳ Ｐゴシック" panose="020B0600070205080204" charset="-128"/>
            </a:rPr>
            <a:t>　</a:t>
          </a:r>
          <a:r>
            <a:rPr lang="en-US" altLang="ja-JP" sz="1400" b="1" i="0" u="none" strike="noStrike" baseline="0">
              <a:solidFill>
                <a:srgbClr val="FF0000"/>
              </a:solidFill>
              <a:latin typeface="ＭＳ Ｐゴシック" panose="020B0600070205080204" charset="-128"/>
              <a:ea typeface="ＭＳ Ｐゴシック" panose="020B0600070205080204" charset="-128"/>
            </a:rPr>
            <a:t>B</a:t>
          </a:r>
          <a:r>
            <a:rPr lang="ja-JP" altLang="en-US" sz="1400" b="1" i="0" u="none" strike="noStrike" baseline="0">
              <a:solidFill>
                <a:srgbClr val="FF0000"/>
              </a:solidFill>
              <a:latin typeface="ＭＳ Ｐゴシック" panose="020B0600070205080204" charset="-128"/>
              <a:ea typeface="ＭＳ Ｐゴシック" panose="020B0600070205080204" charset="-128"/>
            </a:rPr>
            <a:t>級大会）</a:t>
          </a:r>
        </a:p>
      </xdr:txBody>
    </xdr:sp>
    <xdr:clientData/>
  </xdr:twoCellAnchor>
  <xdr:twoCellAnchor>
    <xdr:from>
      <xdr:col>15</xdr:col>
      <xdr:colOff>98425</xdr:colOff>
      <xdr:row>1</xdr:row>
      <xdr:rowOff>241935</xdr:rowOff>
    </xdr:from>
    <xdr:to>
      <xdr:col>23</xdr:col>
      <xdr:colOff>133350</xdr:colOff>
      <xdr:row>2</xdr:row>
      <xdr:rowOff>232528</xdr:rowOff>
    </xdr:to>
    <xdr:sp macro="" textlink="">
      <xdr:nvSpPr>
        <xdr:cNvPr id="3" name="Text Box 4">
          <a:extLst>
            <a:ext uri="{FF2B5EF4-FFF2-40B4-BE49-F238E27FC236}">
              <a16:creationId xmlns:a16="http://schemas.microsoft.com/office/drawing/2014/main" id="{3C97E4EF-F035-11E6-CAA0-92EEE59A8D83}"/>
            </a:ext>
          </a:extLst>
        </xdr:cNvPr>
        <xdr:cNvSpPr txBox="1">
          <a:spLocks noChangeArrowheads="1"/>
        </xdr:cNvSpPr>
      </xdr:nvSpPr>
      <xdr:spPr>
        <a:xfrm>
          <a:off x="4117975" y="497840"/>
          <a:ext cx="1696085" cy="255905"/>
        </a:xfrm>
        <a:prstGeom prst="rect">
          <a:avLst/>
        </a:prstGeom>
        <a:noFill/>
        <a:ln w="9525">
          <a:noFill/>
          <a:miter lim="800000"/>
        </a:ln>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panose="020B0600070205080204" charset="-128"/>
              <a:ea typeface="ＭＳ Ｐゴシック" panose="020B0600070205080204" charset="-128"/>
            </a:rPr>
            <a:t>（国スポ予選兼用）</a:t>
          </a: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E5A1-B4F0-4D04-BB81-D579A8F416F6}">
  <dimension ref="A1:AK45"/>
  <sheetViews>
    <sheetView tabSelected="1" view="pageBreakPreview" topLeftCell="A22" zoomScaleNormal="100" zoomScaleSheetLayoutView="100" workbookViewId="0">
      <selection activeCell="S26" sqref="S26:T26"/>
    </sheetView>
  </sheetViews>
  <sheetFormatPr defaultColWidth="9" defaultRowHeight="12" x14ac:dyDescent="0.2"/>
  <cols>
    <col min="1" max="1" width="1.5546875" style="2" customWidth="1"/>
    <col min="2" max="25" width="3.5546875" style="1" customWidth="1"/>
    <col min="26" max="28" width="3.5546875" style="3" customWidth="1"/>
    <col min="29" max="30" width="3.5546875" style="1" customWidth="1"/>
    <col min="31" max="32" width="9.109375" style="1" customWidth="1"/>
    <col min="33" max="33" width="10.77734375" style="1" customWidth="1"/>
    <col min="34" max="35" width="12.109375" style="1" customWidth="1"/>
    <col min="36" max="16384" width="9" style="1"/>
  </cols>
  <sheetData>
    <row r="1" spans="2:30" ht="20.100000000000001" customHeight="1" x14ac:dyDescent="0.2">
      <c r="B1" s="1" t="s">
        <v>0</v>
      </c>
    </row>
    <row r="2" spans="2:30" ht="20.100000000000001" customHeight="1" x14ac:dyDescent="0.2">
      <c r="B2" s="86" t="s">
        <v>1</v>
      </c>
      <c r="C2" s="86"/>
      <c r="D2" s="86"/>
      <c r="E2" s="86"/>
      <c r="F2" s="86"/>
      <c r="G2" s="86"/>
      <c r="H2" s="86"/>
      <c r="I2" s="86"/>
      <c r="J2" s="86"/>
      <c r="K2" s="86"/>
      <c r="L2" s="86"/>
      <c r="M2" s="86"/>
      <c r="N2" s="86"/>
      <c r="O2" s="86"/>
      <c r="P2" s="86"/>
      <c r="Q2" s="86"/>
      <c r="R2" s="86"/>
      <c r="S2" s="86"/>
      <c r="T2" s="86"/>
      <c r="U2" s="86"/>
      <c r="V2" s="86"/>
      <c r="W2" s="86"/>
      <c r="X2" s="86"/>
      <c r="Y2" s="4"/>
    </row>
    <row r="3" spans="2:30" ht="20.100000000000001" customHeight="1" x14ac:dyDescent="0.2">
      <c r="B3" s="4"/>
      <c r="C3" s="4"/>
      <c r="D3" s="4"/>
      <c r="E3" s="4"/>
      <c r="F3" s="4"/>
      <c r="G3" s="4"/>
      <c r="H3" s="4"/>
      <c r="I3" s="4"/>
      <c r="J3" s="4"/>
      <c r="K3" s="4"/>
      <c r="L3" s="4"/>
      <c r="M3" s="4"/>
      <c r="N3" s="4"/>
      <c r="O3" s="4"/>
      <c r="P3" s="4"/>
      <c r="Q3" s="4"/>
      <c r="R3" s="4"/>
      <c r="S3" s="4"/>
      <c r="T3" s="4"/>
      <c r="U3" s="4"/>
      <c r="V3" s="4"/>
      <c r="W3" s="4"/>
      <c r="X3" s="4"/>
      <c r="Y3" s="4"/>
    </row>
    <row r="4" spans="2:30" ht="20.100000000000001" customHeight="1" x14ac:dyDescent="0.2">
      <c r="D4" s="90" t="s">
        <v>2</v>
      </c>
      <c r="E4" s="90"/>
      <c r="F4" s="35" t="s">
        <v>54</v>
      </c>
      <c r="G4" s="35"/>
      <c r="H4" s="35"/>
      <c r="I4" s="35"/>
      <c r="J4" s="35"/>
      <c r="K4" s="35"/>
      <c r="L4" s="35"/>
      <c r="M4" s="35"/>
      <c r="N4" s="35"/>
      <c r="O4" s="35"/>
      <c r="P4" s="35"/>
      <c r="Q4" s="35"/>
      <c r="R4" s="35"/>
      <c r="S4" s="35"/>
      <c r="T4" s="35"/>
      <c r="U4" s="35"/>
      <c r="V4" s="35"/>
      <c r="W4" s="35"/>
      <c r="X4" s="35"/>
    </row>
    <row r="5" spans="2:30" ht="20.100000000000001" customHeight="1" x14ac:dyDescent="0.2">
      <c r="D5" s="91"/>
      <c r="E5" s="91"/>
      <c r="F5" s="36"/>
      <c r="G5" s="36"/>
      <c r="H5" s="36"/>
      <c r="I5" s="36"/>
      <c r="J5" s="36"/>
      <c r="K5" s="36"/>
      <c r="L5" s="36"/>
      <c r="M5" s="36"/>
      <c r="N5" s="36"/>
      <c r="O5" s="36"/>
      <c r="P5" s="36"/>
      <c r="Q5" s="36"/>
      <c r="R5" s="36"/>
      <c r="S5" s="36"/>
      <c r="T5" s="36"/>
      <c r="U5" s="36"/>
      <c r="V5" s="36"/>
      <c r="W5" s="36"/>
      <c r="X5" s="36"/>
    </row>
    <row r="6" spans="2:30" ht="20.100000000000001" customHeight="1" x14ac:dyDescent="0.2">
      <c r="M6" s="10" t="s">
        <v>3</v>
      </c>
    </row>
    <row r="7" spans="2:30" ht="20.100000000000001" customHeight="1" thickBot="1" x14ac:dyDescent="0.25">
      <c r="O7" s="12" t="s">
        <v>4</v>
      </c>
      <c r="P7" s="13"/>
      <c r="Q7" s="13"/>
      <c r="R7" s="87"/>
      <c r="S7" s="88"/>
      <c r="T7" s="88"/>
      <c r="U7" s="88"/>
      <c r="V7" s="88"/>
      <c r="W7" s="88"/>
      <c r="X7" s="88"/>
      <c r="Y7" s="88"/>
      <c r="Z7" s="88"/>
      <c r="AA7"/>
      <c r="AB7"/>
      <c r="AC7" s="14"/>
      <c r="AD7" s="3"/>
    </row>
    <row r="8" spans="2:30" ht="20.100000000000001" customHeight="1" thickBot="1" x14ac:dyDescent="0.2">
      <c r="C8" s="44" t="s">
        <v>5</v>
      </c>
      <c r="D8" s="45"/>
      <c r="E8" s="45"/>
      <c r="F8" s="45"/>
      <c r="G8" s="45"/>
      <c r="H8" s="45"/>
      <c r="I8" s="45"/>
      <c r="J8" s="46"/>
      <c r="O8" s="14"/>
      <c r="P8" s="14"/>
      <c r="Q8" s="14"/>
      <c r="R8" s="14"/>
      <c r="S8" s="14"/>
      <c r="T8" s="14"/>
      <c r="U8" s="14"/>
      <c r="V8" s="14"/>
      <c r="W8" s="14"/>
      <c r="X8" s="14"/>
      <c r="Y8" s="14"/>
      <c r="Z8" s="14"/>
      <c r="AA8" s="14"/>
      <c r="AB8" s="14"/>
      <c r="AC8" s="14"/>
      <c r="AD8" s="3"/>
    </row>
    <row r="9" spans="2:30" ht="20.100000000000001" customHeight="1" x14ac:dyDescent="0.2">
      <c r="C9" s="37"/>
      <c r="D9" s="38"/>
      <c r="E9" s="41" t="s">
        <v>7</v>
      </c>
      <c r="F9" s="42"/>
      <c r="G9" s="42"/>
      <c r="H9" s="42"/>
      <c r="I9" s="42"/>
      <c r="J9" s="43"/>
      <c r="O9" s="12" t="s">
        <v>6</v>
      </c>
      <c r="P9" s="13"/>
      <c r="Q9" s="13"/>
      <c r="R9" s="87"/>
      <c r="S9" s="88"/>
      <c r="T9" s="88"/>
      <c r="U9" s="88"/>
      <c r="V9" s="88"/>
      <c r="W9" s="88"/>
      <c r="X9" s="88"/>
      <c r="Y9" s="88"/>
      <c r="Z9" s="88"/>
      <c r="AA9"/>
      <c r="AB9"/>
      <c r="AC9" s="14"/>
      <c r="AD9" s="3"/>
    </row>
    <row r="10" spans="2:30" ht="20.100000000000001" customHeight="1" thickBot="1" x14ac:dyDescent="0.2">
      <c r="C10" s="47"/>
      <c r="D10" s="48"/>
      <c r="E10" s="49" t="s">
        <v>16</v>
      </c>
      <c r="F10" s="49"/>
      <c r="G10" s="49"/>
      <c r="H10" s="49"/>
      <c r="I10" s="49"/>
      <c r="J10" s="50"/>
      <c r="P10" s="89"/>
      <c r="Q10" s="89"/>
      <c r="R10" s="89"/>
      <c r="S10" s="89"/>
      <c r="Z10" s="1"/>
      <c r="AA10" s="1"/>
      <c r="AB10" s="1"/>
      <c r="AD10" s="3"/>
    </row>
    <row r="11" spans="2:30" ht="20.100000000000001" customHeight="1" thickBot="1" x14ac:dyDescent="0.25">
      <c r="C11" s="47"/>
      <c r="D11" s="48"/>
      <c r="E11" s="49" t="s">
        <v>48</v>
      </c>
      <c r="F11" s="49"/>
      <c r="G11" s="49"/>
      <c r="H11" s="49"/>
      <c r="I11" s="49"/>
      <c r="J11" s="50"/>
      <c r="O11" s="12" t="s">
        <v>8</v>
      </c>
      <c r="P11" s="84"/>
      <c r="Q11" s="84"/>
      <c r="R11" s="84"/>
      <c r="S11" s="84"/>
      <c r="T11" s="12" t="s">
        <v>9</v>
      </c>
      <c r="U11" s="12"/>
      <c r="V11" s="20"/>
      <c r="W11" s="85"/>
      <c r="X11" s="85"/>
      <c r="Y11" s="85"/>
      <c r="Z11" s="85"/>
      <c r="AA11" s="8"/>
      <c r="AB11" s="8"/>
      <c r="AC11" s="8"/>
      <c r="AD11" s="3"/>
    </row>
    <row r="12" spans="2:30" ht="6" customHeight="1" thickBot="1" x14ac:dyDescent="0.25">
      <c r="C12" s="5"/>
      <c r="D12" s="6"/>
      <c r="E12" s="7"/>
      <c r="F12" s="7"/>
      <c r="G12" s="7"/>
      <c r="H12" s="7"/>
      <c r="I12" s="7"/>
      <c r="J12" s="7"/>
      <c r="M12" s="15"/>
      <c r="N12" s="16"/>
      <c r="O12" s="16"/>
      <c r="P12" s="16"/>
      <c r="Q12" s="16"/>
      <c r="R12" s="15"/>
      <c r="S12" s="8"/>
      <c r="T12" s="8"/>
      <c r="U12" s="8"/>
      <c r="V12" s="8"/>
      <c r="W12" s="8"/>
      <c r="X12" s="8"/>
      <c r="Y12" s="8"/>
    </row>
    <row r="13" spans="2:30" customFormat="1" ht="20.100000000000001" customHeight="1" x14ac:dyDescent="0.2">
      <c r="D13" s="127"/>
      <c r="E13" s="128"/>
      <c r="F13" s="61" t="s">
        <v>49</v>
      </c>
      <c r="G13" s="62"/>
      <c r="H13" s="62"/>
      <c r="I13" s="62"/>
      <c r="J13" s="62"/>
      <c r="K13" s="62"/>
      <c r="L13" s="62"/>
      <c r="M13" s="63"/>
      <c r="N13" s="61" t="s">
        <v>50</v>
      </c>
      <c r="O13" s="62"/>
      <c r="P13" s="62"/>
      <c r="Q13" s="62"/>
      <c r="R13" s="62"/>
      <c r="S13" s="62"/>
      <c r="T13" s="62"/>
      <c r="U13" s="63"/>
      <c r="V13" s="61" t="s">
        <v>39</v>
      </c>
      <c r="W13" s="62"/>
      <c r="X13" s="62"/>
      <c r="Y13" s="62"/>
      <c r="Z13" s="62"/>
      <c r="AA13" s="63"/>
    </row>
    <row r="14" spans="2:30" customFormat="1" ht="20.100000000000001" customHeight="1" x14ac:dyDescent="0.2">
      <c r="D14" s="65"/>
      <c r="E14" s="129"/>
      <c r="F14" s="64" t="s">
        <v>17</v>
      </c>
      <c r="G14" s="51"/>
      <c r="H14" s="51" t="s">
        <v>18</v>
      </c>
      <c r="I14" s="51"/>
      <c r="J14" s="51" t="s">
        <v>19</v>
      </c>
      <c r="K14" s="51"/>
      <c r="L14" s="51" t="s">
        <v>20</v>
      </c>
      <c r="M14" s="52"/>
      <c r="N14" s="64" t="s">
        <v>17</v>
      </c>
      <c r="O14" s="51"/>
      <c r="P14" s="51" t="s">
        <v>18</v>
      </c>
      <c r="Q14" s="51"/>
      <c r="R14" s="51" t="s">
        <v>19</v>
      </c>
      <c r="S14" s="51"/>
      <c r="T14" s="51" t="s">
        <v>20</v>
      </c>
      <c r="U14" s="52"/>
      <c r="V14" s="21" t="s">
        <v>21</v>
      </c>
      <c r="W14" s="22"/>
      <c r="X14" s="51" t="s">
        <v>22</v>
      </c>
      <c r="Y14" s="52"/>
      <c r="Z14" s="78" t="s">
        <v>44</v>
      </c>
      <c r="AA14" s="79"/>
    </row>
    <row r="15" spans="2:30" customFormat="1" ht="20.100000000000001" customHeight="1" x14ac:dyDescent="0.2">
      <c r="D15" s="92" t="s">
        <v>26</v>
      </c>
      <c r="E15" s="23" t="s">
        <v>23</v>
      </c>
      <c r="F15" s="65">
        <f>COUNTIFS(R23:R42,"男",S23:S42,"成年A")</f>
        <v>0</v>
      </c>
      <c r="G15" s="66"/>
      <c r="H15" s="66">
        <f>COUNTIFS(R23:R42,"男",S23:S42,"成年B")</f>
        <v>0</v>
      </c>
      <c r="I15" s="66"/>
      <c r="J15" s="66">
        <f>COUNTIFS(R23:R42,"男",S23:S42,"成年C")</f>
        <v>0</v>
      </c>
      <c r="K15" s="66"/>
      <c r="L15" s="66">
        <f>COUNTIFS(R23:R42,"男",S23:S42,"少年")</f>
        <v>0</v>
      </c>
      <c r="M15" s="67"/>
      <c r="N15" s="65">
        <f>COUNTIFS(R23:R42,"男",U23:U42,"成年A")</f>
        <v>0</v>
      </c>
      <c r="O15" s="66"/>
      <c r="P15" s="66">
        <f>COUNTIFS(R23:R42,"男",U23:U42,"成年B")</f>
        <v>0</v>
      </c>
      <c r="Q15" s="66"/>
      <c r="R15" s="66">
        <f>COUNTIFS(R23:R42,"男",U23:U42,"成年C")</f>
        <v>0</v>
      </c>
      <c r="S15" s="66"/>
      <c r="T15" s="66">
        <f>COUNTIFS(R23:R42,"男",U23:U42,"少年")</f>
        <v>0</v>
      </c>
      <c r="U15" s="67"/>
      <c r="V15" s="57">
        <f>COUNTIFS(R23:R42,"男",W23:W42,"〇")</f>
        <v>0</v>
      </c>
      <c r="W15" s="58"/>
      <c r="X15" s="53">
        <f>COUNTIFS(R23:R42,"男",Y23:Y42,"〇")</f>
        <v>0</v>
      </c>
      <c r="Y15" s="54"/>
      <c r="Z15" s="57">
        <f>COUNTIFS(R23:R42,"男",AA23:AA42,"〇")</f>
        <v>0</v>
      </c>
      <c r="AA15" s="54"/>
    </row>
    <row r="16" spans="2:30" customFormat="1" ht="20.100000000000001" customHeight="1" thickBot="1" x14ac:dyDescent="0.25">
      <c r="D16" s="93"/>
      <c r="E16" s="24" t="s">
        <v>24</v>
      </c>
      <c r="F16" s="68">
        <f>COUNTIFS(R23:R42,"女",S23:S42,"成年A")</f>
        <v>0</v>
      </c>
      <c r="G16" s="69"/>
      <c r="H16" s="69">
        <f>COUNTIFS(R23:R42,"女",S23:S42,"成年B")</f>
        <v>0</v>
      </c>
      <c r="I16" s="69"/>
      <c r="J16" s="80" t="s">
        <v>25</v>
      </c>
      <c r="K16" s="81"/>
      <c r="L16" s="82">
        <f>COUNTIFS(R23:R42,"女",S23:S42,"少年")</f>
        <v>0</v>
      </c>
      <c r="M16" s="83"/>
      <c r="N16" s="68">
        <f>COUNTIFS(R23:R42,"女",U23:U42,"成年A")</f>
        <v>0</v>
      </c>
      <c r="O16" s="69"/>
      <c r="P16" s="69">
        <f>COUNTIFS(R23:R42,"女",U23:U42,"成年A")</f>
        <v>0</v>
      </c>
      <c r="Q16" s="69"/>
      <c r="R16" s="70" t="s">
        <v>25</v>
      </c>
      <c r="S16" s="70"/>
      <c r="T16" s="69">
        <f>COUNTIFS(R23:R42,"女",U23:U42,"少年")</f>
        <v>0</v>
      </c>
      <c r="U16" s="71"/>
      <c r="V16" s="59">
        <f>COUNTIFS(R23:R42,"女",W23:W42,"〇")</f>
        <v>0</v>
      </c>
      <c r="W16" s="60"/>
      <c r="X16" s="55">
        <f>COUNTIFS(R23:R42,"女",Y23:Y42,"〇")</f>
        <v>0</v>
      </c>
      <c r="Y16" s="56"/>
      <c r="Z16" s="59">
        <f>COUNTIFS(R23:R42,"女",AA23:AA42,"〇")</f>
        <v>0</v>
      </c>
      <c r="AA16" s="56"/>
    </row>
    <row r="17" spans="2:36" customFormat="1" ht="20.100000000000001" customHeight="1" x14ac:dyDescent="0.2">
      <c r="D17" s="25"/>
      <c r="E17" s="25"/>
      <c r="F17" s="33">
        <f>(F15+F16)*1000</f>
        <v>0</v>
      </c>
      <c r="G17" s="33"/>
      <c r="H17" s="33">
        <f>(H15+H16)*1000</f>
        <v>0</v>
      </c>
      <c r="I17" s="33"/>
      <c r="J17" s="33">
        <f>J15*1000</f>
        <v>0</v>
      </c>
      <c r="K17" s="33"/>
      <c r="L17" s="33">
        <f>(L15+L16)*1000</f>
        <v>0</v>
      </c>
      <c r="M17" s="33"/>
      <c r="N17" s="33">
        <f>(N15+N16)*5000</f>
        <v>0</v>
      </c>
      <c r="O17" s="33"/>
      <c r="P17" s="33">
        <f t="shared" ref="P17" si="0">(P15+P16)*5000</f>
        <v>0</v>
      </c>
      <c r="Q17" s="33"/>
      <c r="R17" s="33">
        <f>(R15)*5000</f>
        <v>0</v>
      </c>
      <c r="S17" s="33"/>
      <c r="T17" s="33">
        <f t="shared" ref="T17" si="1">(T15+T16)*5000</f>
        <v>0</v>
      </c>
      <c r="U17" s="33"/>
      <c r="V17" s="117">
        <f>(V15+V16)*4500</f>
        <v>0</v>
      </c>
      <c r="W17" s="117"/>
      <c r="X17" s="33">
        <f>(X15+X16)*4500</f>
        <v>0</v>
      </c>
      <c r="Y17" s="33"/>
      <c r="Z17" s="33">
        <f>(Z15+Z16)*4000</f>
        <v>0</v>
      </c>
      <c r="AA17" s="33"/>
      <c r="AB17" s="34">
        <f>SUM(F17:AA17)</f>
        <v>0</v>
      </c>
      <c r="AC17" s="34"/>
    </row>
    <row r="18" spans="2:36" ht="20.100000000000001" customHeight="1" x14ac:dyDescent="0.2">
      <c r="T18" s="26"/>
      <c r="U18" s="26"/>
      <c r="V18" s="26"/>
      <c r="W18" s="26"/>
      <c r="X18" s="26"/>
      <c r="AC18" s="19" t="s">
        <v>11</v>
      </c>
    </row>
    <row r="19" spans="2:36" customFormat="1" ht="20.100000000000001" customHeight="1" x14ac:dyDescent="0.2">
      <c r="B19" s="27"/>
      <c r="C19" s="98" t="s">
        <v>37</v>
      </c>
      <c r="D19" s="102"/>
      <c r="E19" s="99"/>
      <c r="F19" s="108" t="s">
        <v>27</v>
      </c>
      <c r="G19" s="102"/>
      <c r="H19" s="102"/>
      <c r="I19" s="99"/>
      <c r="J19" s="98" t="s">
        <v>28</v>
      </c>
      <c r="K19" s="102"/>
      <c r="L19" s="102"/>
      <c r="M19" s="99"/>
      <c r="N19" s="98" t="s">
        <v>29</v>
      </c>
      <c r="O19" s="102"/>
      <c r="P19" s="102"/>
      <c r="Q19" s="99"/>
      <c r="R19" s="94" t="s">
        <v>30</v>
      </c>
      <c r="S19" s="111" t="s">
        <v>41</v>
      </c>
      <c r="T19" s="112"/>
      <c r="U19" s="112"/>
      <c r="V19" s="113"/>
      <c r="W19" s="98" t="s">
        <v>21</v>
      </c>
      <c r="X19" s="116"/>
      <c r="Y19" s="98" t="s">
        <v>22</v>
      </c>
      <c r="Z19" s="116"/>
      <c r="AA19" s="98" t="s">
        <v>44</v>
      </c>
      <c r="AB19" s="116"/>
      <c r="AC19" s="98" t="s">
        <v>31</v>
      </c>
      <c r="AD19" s="99"/>
    </row>
    <row r="20" spans="2:36" customFormat="1" ht="20.100000000000001" customHeight="1" x14ac:dyDescent="0.2">
      <c r="B20" s="28"/>
      <c r="C20" s="100"/>
      <c r="D20" s="103"/>
      <c r="E20" s="101"/>
      <c r="F20" s="100"/>
      <c r="G20" s="103"/>
      <c r="H20" s="103"/>
      <c r="I20" s="101"/>
      <c r="J20" s="100"/>
      <c r="K20" s="103"/>
      <c r="L20" s="103"/>
      <c r="M20" s="101"/>
      <c r="N20" s="100"/>
      <c r="O20" s="103"/>
      <c r="P20" s="103"/>
      <c r="Q20" s="101"/>
      <c r="R20" s="95"/>
      <c r="S20" s="114" t="s">
        <v>42</v>
      </c>
      <c r="T20" s="115"/>
      <c r="U20" s="114" t="s">
        <v>43</v>
      </c>
      <c r="V20" s="115"/>
      <c r="W20" s="114" t="s">
        <v>51</v>
      </c>
      <c r="X20" s="115"/>
      <c r="Y20" s="114" t="s">
        <v>52</v>
      </c>
      <c r="Z20" s="115"/>
      <c r="AA20" s="114" t="s">
        <v>53</v>
      </c>
      <c r="AB20" s="115"/>
      <c r="AC20" s="100"/>
      <c r="AD20" s="101"/>
      <c r="AE20" s="29" t="s">
        <v>45</v>
      </c>
      <c r="AF20" s="29" t="s">
        <v>46</v>
      </c>
      <c r="AG20" s="30" t="s">
        <v>32</v>
      </c>
      <c r="AH20" s="30" t="s">
        <v>33</v>
      </c>
      <c r="AI20" s="30" t="s">
        <v>47</v>
      </c>
      <c r="AJ20" s="30" t="s">
        <v>34</v>
      </c>
    </row>
    <row r="21" spans="2:36" customFormat="1" ht="20.100000000000001" customHeight="1" x14ac:dyDescent="0.2">
      <c r="B21" s="130" t="s">
        <v>40</v>
      </c>
      <c r="C21" s="74">
        <v>0</v>
      </c>
      <c r="D21" s="104"/>
      <c r="E21" s="75"/>
      <c r="F21" s="74" t="s">
        <v>35</v>
      </c>
      <c r="G21" s="104"/>
      <c r="H21" s="104"/>
      <c r="I21" s="75"/>
      <c r="J21" s="74">
        <v>197404041</v>
      </c>
      <c r="K21" s="104"/>
      <c r="L21" s="104"/>
      <c r="M21" s="75"/>
      <c r="N21" s="74"/>
      <c r="O21" s="104"/>
      <c r="P21" s="104"/>
      <c r="Q21" s="75"/>
      <c r="R21" s="96" t="s">
        <v>12</v>
      </c>
      <c r="S21" s="74" t="s">
        <v>10</v>
      </c>
      <c r="T21" s="75"/>
      <c r="U21" s="74" t="s">
        <v>10</v>
      </c>
      <c r="V21" s="75"/>
      <c r="W21" s="74" t="s">
        <v>36</v>
      </c>
      <c r="X21" s="75"/>
      <c r="Y21" s="74" t="s">
        <v>36</v>
      </c>
      <c r="Z21" s="75"/>
      <c r="AA21" s="74" t="s">
        <v>36</v>
      </c>
      <c r="AB21" s="75"/>
      <c r="AC21" s="109" t="str">
        <f>IF(W21="〇","1/17","-")</f>
        <v>1/17</v>
      </c>
      <c r="AD21" s="110"/>
      <c r="AE21" s="31">
        <f>IF(OR(S21="少年",S21="成年A",S21="成年B",S21="成年C"),1000,0)</f>
        <v>1000</v>
      </c>
      <c r="AF21" s="31">
        <f>IF(OR(U21="少年",U21="成年A",U21="成年B",U21="成年C"),5000,0)</f>
        <v>5000</v>
      </c>
      <c r="AG21" s="31">
        <f>IF(W21="〇",4500,0)</f>
        <v>4500</v>
      </c>
      <c r="AH21" s="31">
        <f>IF(Y21="〇",4500,0)</f>
        <v>4500</v>
      </c>
      <c r="AI21" s="31">
        <f>IF(AA21="〇",4000,0)</f>
        <v>4000</v>
      </c>
      <c r="AJ21" s="31">
        <f>SUM(AE21:AI21)</f>
        <v>19000</v>
      </c>
    </row>
    <row r="22" spans="2:36" customFormat="1" ht="20.100000000000001" customHeight="1" x14ac:dyDescent="0.2">
      <c r="B22" s="131"/>
      <c r="C22" s="105"/>
      <c r="D22" s="106"/>
      <c r="E22" s="107"/>
      <c r="F22" s="105"/>
      <c r="G22" s="106"/>
      <c r="H22" s="106"/>
      <c r="I22" s="107"/>
      <c r="J22" s="105"/>
      <c r="K22" s="106"/>
      <c r="L22" s="106"/>
      <c r="M22" s="107"/>
      <c r="N22" s="105"/>
      <c r="O22" s="106"/>
      <c r="P22" s="106"/>
      <c r="Q22" s="107"/>
      <c r="R22" s="97"/>
      <c r="S22" s="76">
        <v>0</v>
      </c>
      <c r="T22" s="77"/>
      <c r="U22" s="76">
        <v>0</v>
      </c>
      <c r="V22" s="77"/>
      <c r="W22" s="76">
        <v>123</v>
      </c>
      <c r="X22" s="77"/>
      <c r="Y22" s="76">
        <v>456</v>
      </c>
      <c r="Z22" s="77"/>
      <c r="AA22" s="76">
        <v>456</v>
      </c>
      <c r="AB22" s="77"/>
      <c r="AC22" s="76" t="str">
        <f>IF(Y21="〇","1/18","-")</f>
        <v>1/18</v>
      </c>
      <c r="AD22" s="77"/>
      <c r="AF22" s="31">
        <f t="shared" ref="AF22:AF42" si="2">IF(OR(U22="少年",U22="成年A",U22="成年B",U22="成年C"),5000,0)</f>
        <v>0</v>
      </c>
      <c r="AJ22" s="31">
        <f t="shared" ref="AJ22:AJ42" si="3">SUM(AE22:AI22)</f>
        <v>0</v>
      </c>
    </row>
    <row r="23" spans="2:36" customFormat="1" ht="20.100000000000001" customHeight="1" x14ac:dyDescent="0.2">
      <c r="B23" s="118">
        <v>1</v>
      </c>
      <c r="C23" s="121"/>
      <c r="D23" s="122"/>
      <c r="E23" s="123"/>
      <c r="F23" s="121"/>
      <c r="G23" s="122"/>
      <c r="H23" s="122"/>
      <c r="I23" s="123"/>
      <c r="J23" s="121"/>
      <c r="K23" s="122"/>
      <c r="L23" s="122"/>
      <c r="M23" s="123"/>
      <c r="N23" s="121"/>
      <c r="O23" s="122"/>
      <c r="P23" s="122"/>
      <c r="Q23" s="123"/>
      <c r="R23" s="119"/>
      <c r="S23" s="72"/>
      <c r="T23" s="73"/>
      <c r="U23" s="72"/>
      <c r="V23" s="73"/>
      <c r="W23" s="72"/>
      <c r="X23" s="73"/>
      <c r="Y23" s="72"/>
      <c r="Z23" s="73"/>
      <c r="AA23" s="72"/>
      <c r="AB23" s="73"/>
      <c r="AC23" s="72"/>
      <c r="AD23" s="73"/>
      <c r="AE23" s="31">
        <f>IF(OR(S23="少年",S23="成年A",S23="成年B",S23="成年C"),1000,0)</f>
        <v>0</v>
      </c>
      <c r="AF23" s="31">
        <f t="shared" si="2"/>
        <v>0</v>
      </c>
      <c r="AG23" s="31">
        <f>IF(W23="〇",4500,0)</f>
        <v>0</v>
      </c>
      <c r="AH23" s="31">
        <f>IF(Y23="〇",4500,0)</f>
        <v>0</v>
      </c>
      <c r="AI23" s="31">
        <f>IF(AA23="〇",4000,0)</f>
        <v>0</v>
      </c>
      <c r="AJ23" s="31">
        <f>SUM(AE23:AI23)</f>
        <v>0</v>
      </c>
    </row>
    <row r="24" spans="2:36" customFormat="1" ht="20.100000000000001" customHeight="1" x14ac:dyDescent="0.2">
      <c r="B24" s="118"/>
      <c r="C24" s="124"/>
      <c r="D24" s="125"/>
      <c r="E24" s="126"/>
      <c r="F24" s="124"/>
      <c r="G24" s="125"/>
      <c r="H24" s="125"/>
      <c r="I24" s="126"/>
      <c r="J24" s="124"/>
      <c r="K24" s="125"/>
      <c r="L24" s="125"/>
      <c r="M24" s="126"/>
      <c r="N24" s="124"/>
      <c r="O24" s="125"/>
      <c r="P24" s="125"/>
      <c r="Q24" s="126"/>
      <c r="R24" s="120"/>
      <c r="S24" s="39"/>
      <c r="T24" s="40"/>
      <c r="U24" s="39"/>
      <c r="V24" s="40"/>
      <c r="W24" s="39"/>
      <c r="X24" s="40"/>
      <c r="Y24" s="39"/>
      <c r="Z24" s="40"/>
      <c r="AA24" s="39"/>
      <c r="AB24" s="40"/>
      <c r="AC24" s="39"/>
      <c r="AD24" s="40"/>
      <c r="AF24" s="31">
        <f t="shared" si="2"/>
        <v>0</v>
      </c>
      <c r="AI24" s="31">
        <f t="shared" ref="AI24:AI42" si="4">IF(AA24="〇",4000,0)</f>
        <v>0</v>
      </c>
      <c r="AJ24" s="31">
        <f t="shared" si="3"/>
        <v>0</v>
      </c>
    </row>
    <row r="25" spans="2:36" customFormat="1" ht="20.100000000000001" customHeight="1" x14ac:dyDescent="0.2">
      <c r="B25" s="118">
        <v>2</v>
      </c>
      <c r="C25" s="121"/>
      <c r="D25" s="122"/>
      <c r="E25" s="123"/>
      <c r="F25" s="121"/>
      <c r="G25" s="122"/>
      <c r="H25" s="122"/>
      <c r="I25" s="123"/>
      <c r="J25" s="121"/>
      <c r="K25" s="122"/>
      <c r="L25" s="122"/>
      <c r="M25" s="123"/>
      <c r="N25" s="121"/>
      <c r="O25" s="122"/>
      <c r="P25" s="122"/>
      <c r="Q25" s="123"/>
      <c r="R25" s="119"/>
      <c r="S25" s="72"/>
      <c r="T25" s="73"/>
      <c r="U25" s="72"/>
      <c r="V25" s="73"/>
      <c r="W25" s="72"/>
      <c r="X25" s="73"/>
      <c r="Y25" s="72"/>
      <c r="Z25" s="73"/>
      <c r="AA25" s="72"/>
      <c r="AB25" s="73"/>
      <c r="AC25" s="72"/>
      <c r="AD25" s="73"/>
      <c r="AE25" s="31">
        <f>IF(OR(S25="少年",S25="成年A",S25="成年B",S25="成年C"),1000,0)</f>
        <v>0</v>
      </c>
      <c r="AF25" s="31">
        <f t="shared" si="2"/>
        <v>0</v>
      </c>
      <c r="AG25" s="31">
        <f>IF(W25="〇",4500,0)</f>
        <v>0</v>
      </c>
      <c r="AH25" s="31">
        <f>IF(Y25="〇",4500,0)</f>
        <v>0</v>
      </c>
      <c r="AI25" s="31">
        <f t="shared" si="4"/>
        <v>0</v>
      </c>
      <c r="AJ25" s="31">
        <f t="shared" si="3"/>
        <v>0</v>
      </c>
    </row>
    <row r="26" spans="2:36" customFormat="1" ht="20.100000000000001" customHeight="1" x14ac:dyDescent="0.2">
      <c r="B26" s="118"/>
      <c r="C26" s="124"/>
      <c r="D26" s="125"/>
      <c r="E26" s="126"/>
      <c r="F26" s="124"/>
      <c r="G26" s="125"/>
      <c r="H26" s="125"/>
      <c r="I26" s="126"/>
      <c r="J26" s="124"/>
      <c r="K26" s="125"/>
      <c r="L26" s="125"/>
      <c r="M26" s="126"/>
      <c r="N26" s="124"/>
      <c r="O26" s="125"/>
      <c r="P26" s="125"/>
      <c r="Q26" s="126"/>
      <c r="R26" s="120"/>
      <c r="S26" s="39"/>
      <c r="T26" s="40"/>
      <c r="U26" s="39"/>
      <c r="V26" s="40"/>
      <c r="W26" s="39"/>
      <c r="X26" s="40"/>
      <c r="Y26" s="39"/>
      <c r="Z26" s="40"/>
      <c r="AA26" s="39"/>
      <c r="AB26" s="40"/>
      <c r="AC26" s="39"/>
      <c r="AD26" s="40"/>
      <c r="AF26" s="31">
        <f t="shared" si="2"/>
        <v>0</v>
      </c>
      <c r="AI26" s="31">
        <f t="shared" si="4"/>
        <v>0</v>
      </c>
      <c r="AJ26" s="31">
        <f t="shared" si="3"/>
        <v>0</v>
      </c>
    </row>
    <row r="27" spans="2:36" customFormat="1" ht="20.100000000000001" customHeight="1" x14ac:dyDescent="0.2">
      <c r="B27" s="118">
        <v>3</v>
      </c>
      <c r="C27" s="121"/>
      <c r="D27" s="122"/>
      <c r="E27" s="123"/>
      <c r="F27" s="121"/>
      <c r="G27" s="122"/>
      <c r="H27" s="122"/>
      <c r="I27" s="123"/>
      <c r="J27" s="121"/>
      <c r="K27" s="122"/>
      <c r="L27" s="122"/>
      <c r="M27" s="123"/>
      <c r="N27" s="121"/>
      <c r="O27" s="122"/>
      <c r="P27" s="122"/>
      <c r="Q27" s="123"/>
      <c r="R27" s="119"/>
      <c r="S27" s="72"/>
      <c r="T27" s="73"/>
      <c r="U27" s="72"/>
      <c r="V27" s="73"/>
      <c r="W27" s="72"/>
      <c r="X27" s="73"/>
      <c r="Y27" s="72"/>
      <c r="Z27" s="73"/>
      <c r="AA27" s="72"/>
      <c r="AB27" s="73"/>
      <c r="AC27" s="72"/>
      <c r="AD27" s="73"/>
      <c r="AE27" s="31">
        <f>IF(OR(S27="少年",S27="成年A",S27="成年B",S27="成年C"),1000,0)</f>
        <v>0</v>
      </c>
      <c r="AF27" s="31">
        <f t="shared" si="2"/>
        <v>0</v>
      </c>
      <c r="AG27" s="31">
        <f>IF(W27="〇",4500,0)</f>
        <v>0</v>
      </c>
      <c r="AH27" s="31">
        <f>IF(Y27="〇",4500,0)</f>
        <v>0</v>
      </c>
      <c r="AI27" s="31">
        <f t="shared" si="4"/>
        <v>0</v>
      </c>
      <c r="AJ27" s="31">
        <f t="shared" si="3"/>
        <v>0</v>
      </c>
    </row>
    <row r="28" spans="2:36" customFormat="1" ht="20.100000000000001" customHeight="1" x14ac:dyDescent="0.2">
      <c r="B28" s="118"/>
      <c r="C28" s="124"/>
      <c r="D28" s="125"/>
      <c r="E28" s="126"/>
      <c r="F28" s="124"/>
      <c r="G28" s="125"/>
      <c r="H28" s="125"/>
      <c r="I28" s="126"/>
      <c r="J28" s="124"/>
      <c r="K28" s="125"/>
      <c r="L28" s="125"/>
      <c r="M28" s="126"/>
      <c r="N28" s="124"/>
      <c r="O28" s="125"/>
      <c r="P28" s="125"/>
      <c r="Q28" s="126"/>
      <c r="R28" s="120"/>
      <c r="S28" s="39"/>
      <c r="T28" s="40"/>
      <c r="U28" s="39"/>
      <c r="V28" s="40"/>
      <c r="W28" s="39"/>
      <c r="X28" s="40"/>
      <c r="Y28" s="39"/>
      <c r="Z28" s="40"/>
      <c r="AA28" s="39"/>
      <c r="AB28" s="40"/>
      <c r="AC28" s="39"/>
      <c r="AD28" s="40"/>
      <c r="AF28" s="31">
        <f t="shared" si="2"/>
        <v>0</v>
      </c>
      <c r="AI28" s="31">
        <f t="shared" si="4"/>
        <v>0</v>
      </c>
      <c r="AJ28" s="31">
        <f t="shared" si="3"/>
        <v>0</v>
      </c>
    </row>
    <row r="29" spans="2:36" customFormat="1" ht="20.100000000000001" customHeight="1" x14ac:dyDescent="0.2">
      <c r="B29" s="118">
        <v>4</v>
      </c>
      <c r="C29" s="121"/>
      <c r="D29" s="122"/>
      <c r="E29" s="123"/>
      <c r="F29" s="121"/>
      <c r="G29" s="122"/>
      <c r="H29" s="122"/>
      <c r="I29" s="123"/>
      <c r="J29" s="121"/>
      <c r="K29" s="122"/>
      <c r="L29" s="122"/>
      <c r="M29" s="123"/>
      <c r="N29" s="121"/>
      <c r="O29" s="122"/>
      <c r="P29" s="122"/>
      <c r="Q29" s="123"/>
      <c r="R29" s="119"/>
      <c r="S29" s="72"/>
      <c r="T29" s="73"/>
      <c r="U29" s="72"/>
      <c r="V29" s="73"/>
      <c r="W29" s="72"/>
      <c r="X29" s="73"/>
      <c r="Y29" s="72"/>
      <c r="Z29" s="73"/>
      <c r="AA29" s="72"/>
      <c r="AB29" s="73"/>
      <c r="AC29" s="72"/>
      <c r="AD29" s="73"/>
      <c r="AE29" s="31">
        <f>IF(OR(S29="少年",S29="成年A",S29="成年B",S29="成年C"),1000,0)</f>
        <v>0</v>
      </c>
      <c r="AF29" s="31">
        <f t="shared" si="2"/>
        <v>0</v>
      </c>
      <c r="AG29" s="31">
        <f>IF(W29="〇",4500,0)</f>
        <v>0</v>
      </c>
      <c r="AH29" s="31">
        <f>IF(Y29="〇",4500,0)</f>
        <v>0</v>
      </c>
      <c r="AI29" s="31">
        <f t="shared" si="4"/>
        <v>0</v>
      </c>
      <c r="AJ29" s="31">
        <f t="shared" si="3"/>
        <v>0</v>
      </c>
    </row>
    <row r="30" spans="2:36" customFormat="1" ht="20.100000000000001" customHeight="1" x14ac:dyDescent="0.2">
      <c r="B30" s="118"/>
      <c r="C30" s="124"/>
      <c r="D30" s="125"/>
      <c r="E30" s="126"/>
      <c r="F30" s="124"/>
      <c r="G30" s="125"/>
      <c r="H30" s="125"/>
      <c r="I30" s="126"/>
      <c r="J30" s="124"/>
      <c r="K30" s="125"/>
      <c r="L30" s="125"/>
      <c r="M30" s="126"/>
      <c r="N30" s="124"/>
      <c r="O30" s="125"/>
      <c r="P30" s="125"/>
      <c r="Q30" s="126"/>
      <c r="R30" s="120"/>
      <c r="S30" s="39"/>
      <c r="T30" s="40"/>
      <c r="U30" s="39"/>
      <c r="V30" s="40"/>
      <c r="W30" s="39"/>
      <c r="X30" s="40"/>
      <c r="Y30" s="39"/>
      <c r="Z30" s="40"/>
      <c r="AA30" s="39"/>
      <c r="AB30" s="40"/>
      <c r="AC30" s="39"/>
      <c r="AD30" s="40"/>
      <c r="AF30" s="31">
        <f t="shared" si="2"/>
        <v>0</v>
      </c>
      <c r="AI30" s="31">
        <f t="shared" si="4"/>
        <v>0</v>
      </c>
      <c r="AJ30" s="31">
        <f t="shared" si="3"/>
        <v>0</v>
      </c>
    </row>
    <row r="31" spans="2:36" customFormat="1" ht="20.100000000000001" customHeight="1" x14ac:dyDescent="0.2">
      <c r="B31" s="118">
        <v>5</v>
      </c>
      <c r="C31" s="121"/>
      <c r="D31" s="122"/>
      <c r="E31" s="123"/>
      <c r="F31" s="121"/>
      <c r="G31" s="122"/>
      <c r="H31" s="122"/>
      <c r="I31" s="123"/>
      <c r="J31" s="121"/>
      <c r="K31" s="122"/>
      <c r="L31" s="122"/>
      <c r="M31" s="123"/>
      <c r="N31" s="121"/>
      <c r="O31" s="122"/>
      <c r="P31" s="122"/>
      <c r="Q31" s="123"/>
      <c r="R31" s="119"/>
      <c r="S31" s="72"/>
      <c r="T31" s="73"/>
      <c r="U31" s="72"/>
      <c r="V31" s="73"/>
      <c r="W31" s="72"/>
      <c r="X31" s="73"/>
      <c r="Y31" s="72"/>
      <c r="Z31" s="73"/>
      <c r="AA31" s="72"/>
      <c r="AB31" s="73"/>
      <c r="AC31" s="72"/>
      <c r="AD31" s="73"/>
      <c r="AE31" s="31">
        <f>IF(OR(S31="少年",S31="成年A",S31="成年B",S31="成年C"),1000,0)</f>
        <v>0</v>
      </c>
      <c r="AF31" s="31">
        <f t="shared" si="2"/>
        <v>0</v>
      </c>
      <c r="AG31" s="31">
        <f>IF(W31="〇",4500,0)</f>
        <v>0</v>
      </c>
      <c r="AH31" s="31">
        <f>IF(Y31="〇",4500,0)</f>
        <v>0</v>
      </c>
      <c r="AI31" s="31">
        <f t="shared" si="4"/>
        <v>0</v>
      </c>
      <c r="AJ31" s="31">
        <f t="shared" si="3"/>
        <v>0</v>
      </c>
    </row>
    <row r="32" spans="2:36" customFormat="1" ht="20.100000000000001" customHeight="1" x14ac:dyDescent="0.2">
      <c r="B32" s="118"/>
      <c r="C32" s="124"/>
      <c r="D32" s="125"/>
      <c r="E32" s="126"/>
      <c r="F32" s="124"/>
      <c r="G32" s="125"/>
      <c r="H32" s="125"/>
      <c r="I32" s="126"/>
      <c r="J32" s="124"/>
      <c r="K32" s="125"/>
      <c r="L32" s="125"/>
      <c r="M32" s="126"/>
      <c r="N32" s="124"/>
      <c r="O32" s="125"/>
      <c r="P32" s="125"/>
      <c r="Q32" s="126"/>
      <c r="R32" s="120"/>
      <c r="S32" s="39"/>
      <c r="T32" s="40"/>
      <c r="U32" s="39"/>
      <c r="V32" s="40"/>
      <c r="W32" s="39"/>
      <c r="X32" s="40"/>
      <c r="Y32" s="39"/>
      <c r="Z32" s="40"/>
      <c r="AA32" s="39"/>
      <c r="AB32" s="40"/>
      <c r="AC32" s="39"/>
      <c r="AD32" s="40"/>
      <c r="AF32" s="31">
        <f t="shared" si="2"/>
        <v>0</v>
      </c>
      <c r="AI32" s="31">
        <f t="shared" si="4"/>
        <v>0</v>
      </c>
      <c r="AJ32" s="31">
        <f t="shared" si="3"/>
        <v>0</v>
      </c>
    </row>
    <row r="33" spans="2:37" customFormat="1" ht="20.100000000000001" customHeight="1" x14ac:dyDescent="0.2">
      <c r="B33" s="118">
        <v>6</v>
      </c>
      <c r="C33" s="121"/>
      <c r="D33" s="122"/>
      <c r="E33" s="123"/>
      <c r="F33" s="121"/>
      <c r="G33" s="122"/>
      <c r="H33" s="122"/>
      <c r="I33" s="123"/>
      <c r="J33" s="121"/>
      <c r="K33" s="122"/>
      <c r="L33" s="122"/>
      <c r="M33" s="123"/>
      <c r="N33" s="121"/>
      <c r="O33" s="122"/>
      <c r="P33" s="122"/>
      <c r="Q33" s="123"/>
      <c r="R33" s="119"/>
      <c r="S33" s="72"/>
      <c r="T33" s="73"/>
      <c r="U33" s="72"/>
      <c r="V33" s="73"/>
      <c r="W33" s="72"/>
      <c r="X33" s="73"/>
      <c r="Y33" s="72"/>
      <c r="Z33" s="73"/>
      <c r="AA33" s="72"/>
      <c r="AB33" s="73"/>
      <c r="AC33" s="72"/>
      <c r="AD33" s="73"/>
      <c r="AE33" s="31">
        <f>IF(OR(S33="少年",S33="成年A",S33="成年B",S33="成年C"),1000,0)</f>
        <v>0</v>
      </c>
      <c r="AF33" s="31">
        <f t="shared" si="2"/>
        <v>0</v>
      </c>
      <c r="AG33" s="31">
        <f>IF(W33="〇",4500,0)</f>
        <v>0</v>
      </c>
      <c r="AH33" s="31">
        <f>IF(Y33="〇",4500,0)</f>
        <v>0</v>
      </c>
      <c r="AI33" s="31">
        <f t="shared" si="4"/>
        <v>0</v>
      </c>
      <c r="AJ33" s="31">
        <f t="shared" si="3"/>
        <v>0</v>
      </c>
    </row>
    <row r="34" spans="2:37" customFormat="1" ht="20.100000000000001" customHeight="1" x14ac:dyDescent="0.2">
      <c r="B34" s="118"/>
      <c r="C34" s="124"/>
      <c r="D34" s="125"/>
      <c r="E34" s="126"/>
      <c r="F34" s="124"/>
      <c r="G34" s="125"/>
      <c r="H34" s="125"/>
      <c r="I34" s="126"/>
      <c r="J34" s="124"/>
      <c r="K34" s="125"/>
      <c r="L34" s="125"/>
      <c r="M34" s="126"/>
      <c r="N34" s="124"/>
      <c r="O34" s="125"/>
      <c r="P34" s="125"/>
      <c r="Q34" s="126"/>
      <c r="R34" s="120"/>
      <c r="S34" s="39"/>
      <c r="T34" s="40"/>
      <c r="U34" s="39"/>
      <c r="V34" s="40"/>
      <c r="W34" s="39"/>
      <c r="X34" s="40"/>
      <c r="Y34" s="39"/>
      <c r="Z34" s="40"/>
      <c r="AA34" s="39"/>
      <c r="AB34" s="40"/>
      <c r="AC34" s="39"/>
      <c r="AD34" s="40"/>
      <c r="AF34" s="31">
        <f t="shared" si="2"/>
        <v>0</v>
      </c>
      <c r="AI34" s="31">
        <f t="shared" si="4"/>
        <v>0</v>
      </c>
      <c r="AJ34" s="31">
        <f t="shared" si="3"/>
        <v>0</v>
      </c>
    </row>
    <row r="35" spans="2:37" customFormat="1" ht="20.100000000000001" customHeight="1" x14ac:dyDescent="0.2">
      <c r="B35" s="118">
        <v>7</v>
      </c>
      <c r="C35" s="121"/>
      <c r="D35" s="122"/>
      <c r="E35" s="123"/>
      <c r="F35" s="121"/>
      <c r="G35" s="122"/>
      <c r="H35" s="122"/>
      <c r="I35" s="123"/>
      <c r="J35" s="121"/>
      <c r="K35" s="122"/>
      <c r="L35" s="122"/>
      <c r="M35" s="123"/>
      <c r="N35" s="121"/>
      <c r="O35" s="122"/>
      <c r="P35" s="122"/>
      <c r="Q35" s="123"/>
      <c r="R35" s="119"/>
      <c r="S35" s="72"/>
      <c r="T35" s="73"/>
      <c r="U35" s="72"/>
      <c r="V35" s="73"/>
      <c r="W35" s="72"/>
      <c r="X35" s="73"/>
      <c r="Y35" s="72"/>
      <c r="Z35" s="73"/>
      <c r="AA35" s="72"/>
      <c r="AB35" s="73"/>
      <c r="AC35" s="72"/>
      <c r="AD35" s="73"/>
      <c r="AE35" s="31">
        <f>IF(OR(S35="少年",S35="成年A",S35="成年B",S35="成年C"),1000,0)</f>
        <v>0</v>
      </c>
      <c r="AF35" s="31">
        <f t="shared" si="2"/>
        <v>0</v>
      </c>
      <c r="AG35" s="31">
        <f>IF(W35="〇",4500,0)</f>
        <v>0</v>
      </c>
      <c r="AH35" s="31">
        <f>IF(Y35="〇",4500,0)</f>
        <v>0</v>
      </c>
      <c r="AI35" s="31">
        <f t="shared" si="4"/>
        <v>0</v>
      </c>
      <c r="AJ35" s="31">
        <f t="shared" si="3"/>
        <v>0</v>
      </c>
    </row>
    <row r="36" spans="2:37" customFormat="1" ht="20.100000000000001" customHeight="1" x14ac:dyDescent="0.2">
      <c r="B36" s="118"/>
      <c r="C36" s="124"/>
      <c r="D36" s="125"/>
      <c r="E36" s="126"/>
      <c r="F36" s="124"/>
      <c r="G36" s="125"/>
      <c r="H36" s="125"/>
      <c r="I36" s="126"/>
      <c r="J36" s="124"/>
      <c r="K36" s="125"/>
      <c r="L36" s="125"/>
      <c r="M36" s="126"/>
      <c r="N36" s="124"/>
      <c r="O36" s="125"/>
      <c r="P36" s="125"/>
      <c r="Q36" s="126"/>
      <c r="R36" s="120"/>
      <c r="S36" s="39"/>
      <c r="T36" s="40"/>
      <c r="U36" s="39"/>
      <c r="V36" s="40"/>
      <c r="W36" s="39"/>
      <c r="X36" s="40"/>
      <c r="Y36" s="39"/>
      <c r="Z36" s="40"/>
      <c r="AA36" s="39"/>
      <c r="AB36" s="40"/>
      <c r="AC36" s="39"/>
      <c r="AD36" s="40"/>
      <c r="AF36" s="31">
        <f t="shared" si="2"/>
        <v>0</v>
      </c>
      <c r="AI36" s="31">
        <f t="shared" si="4"/>
        <v>0</v>
      </c>
      <c r="AJ36" s="31">
        <f t="shared" si="3"/>
        <v>0</v>
      </c>
    </row>
    <row r="37" spans="2:37" customFormat="1" ht="20.100000000000001" customHeight="1" x14ac:dyDescent="0.2">
      <c r="B37" s="118">
        <v>8</v>
      </c>
      <c r="C37" s="121"/>
      <c r="D37" s="122"/>
      <c r="E37" s="123"/>
      <c r="F37" s="121"/>
      <c r="G37" s="122"/>
      <c r="H37" s="122"/>
      <c r="I37" s="123"/>
      <c r="J37" s="121"/>
      <c r="K37" s="122"/>
      <c r="L37" s="122"/>
      <c r="M37" s="123"/>
      <c r="N37" s="121"/>
      <c r="O37" s="122"/>
      <c r="P37" s="122"/>
      <c r="Q37" s="123"/>
      <c r="R37" s="119"/>
      <c r="S37" s="72"/>
      <c r="T37" s="73"/>
      <c r="U37" s="72"/>
      <c r="V37" s="73"/>
      <c r="W37" s="72"/>
      <c r="X37" s="73"/>
      <c r="Y37" s="72"/>
      <c r="Z37" s="73"/>
      <c r="AA37" s="72"/>
      <c r="AB37" s="73"/>
      <c r="AC37" s="72"/>
      <c r="AD37" s="73"/>
      <c r="AE37" s="31">
        <f>IF(OR(S37="少年",S37="成年A",S37="成年B",S37="成年C"),1000,0)</f>
        <v>0</v>
      </c>
      <c r="AF37" s="31">
        <f t="shared" si="2"/>
        <v>0</v>
      </c>
      <c r="AG37" s="31">
        <f>IF(W37="〇",4500,0)</f>
        <v>0</v>
      </c>
      <c r="AH37" s="31">
        <f>IF(Y37="〇",4500,0)</f>
        <v>0</v>
      </c>
      <c r="AI37" s="31">
        <f t="shared" si="4"/>
        <v>0</v>
      </c>
      <c r="AJ37" s="31">
        <f t="shared" si="3"/>
        <v>0</v>
      </c>
    </row>
    <row r="38" spans="2:37" customFormat="1" ht="20.100000000000001" customHeight="1" x14ac:dyDescent="0.2">
      <c r="B38" s="118"/>
      <c r="C38" s="124"/>
      <c r="D38" s="125"/>
      <c r="E38" s="126"/>
      <c r="F38" s="124"/>
      <c r="G38" s="125"/>
      <c r="H38" s="125"/>
      <c r="I38" s="126"/>
      <c r="J38" s="124"/>
      <c r="K38" s="125"/>
      <c r="L38" s="125"/>
      <c r="M38" s="126"/>
      <c r="N38" s="124"/>
      <c r="O38" s="125"/>
      <c r="P38" s="125"/>
      <c r="Q38" s="126"/>
      <c r="R38" s="120"/>
      <c r="S38" s="39"/>
      <c r="T38" s="40"/>
      <c r="U38" s="39"/>
      <c r="V38" s="40"/>
      <c r="W38" s="39"/>
      <c r="X38" s="40"/>
      <c r="Y38" s="39"/>
      <c r="Z38" s="40"/>
      <c r="AA38" s="39"/>
      <c r="AB38" s="40"/>
      <c r="AC38" s="39"/>
      <c r="AD38" s="40"/>
      <c r="AF38" s="31">
        <f t="shared" si="2"/>
        <v>0</v>
      </c>
      <c r="AI38" s="31">
        <f t="shared" si="4"/>
        <v>0</v>
      </c>
      <c r="AJ38" s="31">
        <f t="shared" si="3"/>
        <v>0</v>
      </c>
    </row>
    <row r="39" spans="2:37" customFormat="1" ht="20.100000000000001" customHeight="1" x14ac:dyDescent="0.2">
      <c r="B39" s="118">
        <v>9</v>
      </c>
      <c r="C39" s="121"/>
      <c r="D39" s="122"/>
      <c r="E39" s="123"/>
      <c r="F39" s="121"/>
      <c r="G39" s="122"/>
      <c r="H39" s="122"/>
      <c r="I39" s="123"/>
      <c r="J39" s="121"/>
      <c r="K39" s="122"/>
      <c r="L39" s="122"/>
      <c r="M39" s="123"/>
      <c r="N39" s="121"/>
      <c r="O39" s="122"/>
      <c r="P39" s="122"/>
      <c r="Q39" s="123"/>
      <c r="R39" s="119"/>
      <c r="S39" s="72"/>
      <c r="T39" s="73"/>
      <c r="U39" s="72"/>
      <c r="V39" s="73"/>
      <c r="W39" s="72"/>
      <c r="X39" s="73"/>
      <c r="Y39" s="72"/>
      <c r="Z39" s="73"/>
      <c r="AA39" s="72"/>
      <c r="AB39" s="73"/>
      <c r="AC39" s="72"/>
      <c r="AD39" s="73"/>
      <c r="AE39" s="31">
        <f>IF(OR(S39="少年",S39="成年A",S39="成年B",S39="成年C"),1000,0)</f>
        <v>0</v>
      </c>
      <c r="AF39" s="31">
        <f t="shared" si="2"/>
        <v>0</v>
      </c>
      <c r="AG39" s="31">
        <f>IF(W39="〇",4500,0)</f>
        <v>0</v>
      </c>
      <c r="AH39" s="31">
        <f>IF(Y39="〇",4500,0)</f>
        <v>0</v>
      </c>
      <c r="AI39" s="31">
        <f t="shared" si="4"/>
        <v>0</v>
      </c>
      <c r="AJ39" s="31">
        <f t="shared" si="3"/>
        <v>0</v>
      </c>
    </row>
    <row r="40" spans="2:37" customFormat="1" ht="20.100000000000001" customHeight="1" x14ac:dyDescent="0.2">
      <c r="B40" s="118"/>
      <c r="C40" s="124"/>
      <c r="D40" s="125"/>
      <c r="E40" s="126"/>
      <c r="F40" s="124"/>
      <c r="G40" s="125"/>
      <c r="H40" s="125"/>
      <c r="I40" s="126"/>
      <c r="J40" s="124"/>
      <c r="K40" s="125"/>
      <c r="L40" s="125"/>
      <c r="M40" s="126"/>
      <c r="N40" s="124"/>
      <c r="O40" s="125"/>
      <c r="P40" s="125"/>
      <c r="Q40" s="126"/>
      <c r="R40" s="120"/>
      <c r="S40" s="39"/>
      <c r="T40" s="40"/>
      <c r="U40" s="39"/>
      <c r="V40" s="40"/>
      <c r="W40" s="39"/>
      <c r="X40" s="40"/>
      <c r="Y40" s="39"/>
      <c r="Z40" s="40"/>
      <c r="AA40" s="39"/>
      <c r="AB40" s="40"/>
      <c r="AC40" s="39"/>
      <c r="AD40" s="40"/>
      <c r="AF40" s="31">
        <f t="shared" si="2"/>
        <v>0</v>
      </c>
      <c r="AI40" s="31">
        <f t="shared" si="4"/>
        <v>0</v>
      </c>
      <c r="AJ40" s="31">
        <f t="shared" si="3"/>
        <v>0</v>
      </c>
    </row>
    <row r="41" spans="2:37" customFormat="1" ht="20.100000000000001" customHeight="1" x14ac:dyDescent="0.2">
      <c r="B41" s="118">
        <v>10</v>
      </c>
      <c r="C41" s="121"/>
      <c r="D41" s="122"/>
      <c r="E41" s="123"/>
      <c r="F41" s="121"/>
      <c r="G41" s="122"/>
      <c r="H41" s="122"/>
      <c r="I41" s="123"/>
      <c r="J41" s="121"/>
      <c r="K41" s="122"/>
      <c r="L41" s="122"/>
      <c r="M41" s="123"/>
      <c r="N41" s="121"/>
      <c r="O41" s="122"/>
      <c r="P41" s="122"/>
      <c r="Q41" s="123"/>
      <c r="R41" s="119"/>
      <c r="S41" s="72"/>
      <c r="T41" s="73"/>
      <c r="U41" s="72"/>
      <c r="V41" s="73"/>
      <c r="W41" s="72"/>
      <c r="X41" s="73"/>
      <c r="Y41" s="72"/>
      <c r="Z41" s="73"/>
      <c r="AA41" s="72"/>
      <c r="AB41" s="73"/>
      <c r="AC41" s="72"/>
      <c r="AD41" s="73"/>
      <c r="AE41" s="31">
        <f>IF(OR(S41="少年",S41="成年A",S41="成年B",S41="成年C"),1000,0)</f>
        <v>0</v>
      </c>
      <c r="AF41" s="31">
        <f t="shared" si="2"/>
        <v>0</v>
      </c>
      <c r="AG41" s="31">
        <f>IF(W41="〇",4500,0)</f>
        <v>0</v>
      </c>
      <c r="AH41" s="31">
        <f>IF(Y41="〇",4500,0)</f>
        <v>0</v>
      </c>
      <c r="AI41" s="31">
        <f t="shared" si="4"/>
        <v>0</v>
      </c>
      <c r="AJ41" s="31">
        <f t="shared" si="3"/>
        <v>0</v>
      </c>
    </row>
    <row r="42" spans="2:37" customFormat="1" ht="20.100000000000001" customHeight="1" x14ac:dyDescent="0.2">
      <c r="B42" s="118"/>
      <c r="C42" s="124"/>
      <c r="D42" s="125"/>
      <c r="E42" s="126"/>
      <c r="F42" s="124"/>
      <c r="G42" s="125"/>
      <c r="H42" s="125"/>
      <c r="I42" s="126"/>
      <c r="J42" s="124"/>
      <c r="K42" s="125"/>
      <c r="L42" s="125"/>
      <c r="M42" s="126"/>
      <c r="N42" s="124"/>
      <c r="O42" s="125"/>
      <c r="P42" s="125"/>
      <c r="Q42" s="126"/>
      <c r="R42" s="120"/>
      <c r="S42" s="39"/>
      <c r="T42" s="40"/>
      <c r="U42" s="39"/>
      <c r="V42" s="40"/>
      <c r="W42" s="39"/>
      <c r="X42" s="40"/>
      <c r="Y42" s="39"/>
      <c r="Z42" s="40"/>
      <c r="AA42" s="39"/>
      <c r="AB42" s="40"/>
      <c r="AC42" s="39"/>
      <c r="AD42" s="40"/>
      <c r="AF42" s="31">
        <f t="shared" si="2"/>
        <v>0</v>
      </c>
      <c r="AI42" s="31">
        <f t="shared" si="4"/>
        <v>0</v>
      </c>
      <c r="AJ42" s="31">
        <f t="shared" si="3"/>
        <v>0</v>
      </c>
    </row>
    <row r="43" spans="2:37" ht="15" customHeight="1" x14ac:dyDescent="0.2">
      <c r="C43" s="9" t="s">
        <v>13</v>
      </c>
      <c r="D43" s="10"/>
      <c r="E43" s="10"/>
      <c r="F43" s="10"/>
      <c r="G43" s="10"/>
      <c r="H43" s="10"/>
      <c r="I43" s="10"/>
      <c r="J43" s="10"/>
      <c r="K43" s="10"/>
      <c r="L43" s="17"/>
      <c r="M43" s="17"/>
      <c r="N43" s="17"/>
      <c r="O43" s="17"/>
      <c r="P43" s="18"/>
      <c r="Q43" s="18"/>
      <c r="R43" s="18"/>
      <c r="S43" s="10"/>
      <c r="T43" s="10"/>
      <c r="U43" s="10"/>
      <c r="V43" s="10"/>
      <c r="W43" s="10"/>
      <c r="X43" s="10"/>
      <c r="Y43" s="10"/>
      <c r="AE43" s="32">
        <f>SUM(AE23:AE42)</f>
        <v>0</v>
      </c>
      <c r="AF43" s="32">
        <f t="shared" ref="AF43:AH43" si="5">SUM(AF23:AF42)</f>
        <v>0</v>
      </c>
      <c r="AG43" s="32">
        <f t="shared" si="5"/>
        <v>0</v>
      </c>
      <c r="AH43" s="32">
        <f t="shared" si="5"/>
        <v>0</v>
      </c>
      <c r="AI43" s="32">
        <f>SUM(AI23:AI42)</f>
        <v>0</v>
      </c>
      <c r="AK43" s="32">
        <f>SUM(AE43:AI43)</f>
        <v>0</v>
      </c>
    </row>
    <row r="44" spans="2:37" ht="20.100000000000001" customHeight="1" x14ac:dyDescent="0.2">
      <c r="B44" s="1" t="s">
        <v>14</v>
      </c>
      <c r="C44" s="9"/>
      <c r="D44" s="11"/>
      <c r="E44" s="11"/>
      <c r="F44" s="10"/>
      <c r="G44" s="10"/>
      <c r="H44" s="10"/>
      <c r="I44" s="10"/>
      <c r="J44" s="10"/>
      <c r="K44" s="10"/>
      <c r="L44" s="17"/>
      <c r="M44" s="17"/>
      <c r="N44" s="17"/>
      <c r="O44" s="17"/>
      <c r="P44" s="11"/>
      <c r="Q44" s="11"/>
      <c r="R44" s="11"/>
      <c r="S44" s="19"/>
      <c r="T44" s="19"/>
      <c r="U44" s="19"/>
      <c r="V44" s="19"/>
      <c r="W44" s="19"/>
      <c r="Y44" s="19" t="s">
        <v>15</v>
      </c>
      <c r="AH44" s="1" t="s">
        <v>38</v>
      </c>
      <c r="AJ44" s="32">
        <f>SUM(AJ23:AJ42)</f>
        <v>0</v>
      </c>
    </row>
    <row r="45" spans="2:37" ht="20.100000000000001" customHeight="1" x14ac:dyDescent="0.2">
      <c r="C45" s="11"/>
      <c r="D45" s="11"/>
      <c r="E45" s="11"/>
      <c r="F45" s="11"/>
      <c r="G45" s="11"/>
      <c r="H45" s="11"/>
      <c r="I45" s="11"/>
      <c r="J45" s="11"/>
      <c r="K45" s="11"/>
      <c r="L45" s="17"/>
      <c r="M45" s="17"/>
      <c r="N45" s="17"/>
      <c r="O45" s="17"/>
      <c r="P45" s="11"/>
      <c r="Q45" s="11"/>
      <c r="R45" s="11"/>
      <c r="S45" s="19"/>
      <c r="T45" s="19"/>
      <c r="U45" s="19"/>
      <c r="V45" s="19"/>
      <c r="W45" s="19"/>
      <c r="AA45" s="1" t="s">
        <v>55</v>
      </c>
    </row>
  </sheetData>
  <sheetProtection algorithmName="SHA-512" hashValue="yoIog+W+HuKM78g0uK8s9pYGD3oZlgPvK+DFgL9sazx7q70jsEaxRw1KxOmezTO1Pa7y71syBdB+9u9ESFOKWg==" saltValue="MU30jzDZqEEu+OSzLq7zBA==" spinCount="100000" sheet="1" objects="1" scenarios="1"/>
  <mergeCells count="288">
    <mergeCell ref="S42:T42"/>
    <mergeCell ref="W42:X42"/>
    <mergeCell ref="Y42:Z42"/>
    <mergeCell ref="AC42:AD42"/>
    <mergeCell ref="F13:M13"/>
    <mergeCell ref="V13:AA13"/>
    <mergeCell ref="D13:E14"/>
    <mergeCell ref="B21:B22"/>
    <mergeCell ref="S39:T39"/>
    <mergeCell ref="W39:X39"/>
    <mergeCell ref="Y39:Z39"/>
    <mergeCell ref="AC39:AD39"/>
    <mergeCell ref="S40:T40"/>
    <mergeCell ref="W40:X40"/>
    <mergeCell ref="Y40:Z40"/>
    <mergeCell ref="AC40:AD40"/>
    <mergeCell ref="S41:T41"/>
    <mergeCell ref="W41:X41"/>
    <mergeCell ref="Y41:Z41"/>
    <mergeCell ref="AC41:AD41"/>
    <mergeCell ref="S36:T36"/>
    <mergeCell ref="W36:X36"/>
    <mergeCell ref="Y36:Z36"/>
    <mergeCell ref="AC36:AD36"/>
    <mergeCell ref="S37:T37"/>
    <mergeCell ref="W37:X37"/>
    <mergeCell ref="Y37:Z37"/>
    <mergeCell ref="AC37:AD37"/>
    <mergeCell ref="S38:T38"/>
    <mergeCell ref="W38:X38"/>
    <mergeCell ref="Y38:Z38"/>
    <mergeCell ref="AC38:AD38"/>
    <mergeCell ref="U36:V36"/>
    <mergeCell ref="U37:V37"/>
    <mergeCell ref="U38:V38"/>
    <mergeCell ref="S33:T33"/>
    <mergeCell ref="W33:X33"/>
    <mergeCell ref="Y33:Z33"/>
    <mergeCell ref="AC33:AD33"/>
    <mergeCell ref="S34:T34"/>
    <mergeCell ref="W34:X34"/>
    <mergeCell ref="Y34:Z34"/>
    <mergeCell ref="AC34:AD34"/>
    <mergeCell ref="S35:T35"/>
    <mergeCell ref="W35:X35"/>
    <mergeCell ref="Y35:Z35"/>
    <mergeCell ref="AC35:AD35"/>
    <mergeCell ref="U33:V33"/>
    <mergeCell ref="U34:V34"/>
    <mergeCell ref="U35:V35"/>
    <mergeCell ref="S30:T30"/>
    <mergeCell ref="W30:X30"/>
    <mergeCell ref="Y30:Z30"/>
    <mergeCell ref="AC30:AD30"/>
    <mergeCell ref="S31:T31"/>
    <mergeCell ref="W31:X31"/>
    <mergeCell ref="Y31:Z31"/>
    <mergeCell ref="AC31:AD31"/>
    <mergeCell ref="S32:T32"/>
    <mergeCell ref="W32:X32"/>
    <mergeCell ref="Y32:Z32"/>
    <mergeCell ref="AC32:AD32"/>
    <mergeCell ref="U30:V30"/>
    <mergeCell ref="U31:V31"/>
    <mergeCell ref="U32:V32"/>
    <mergeCell ref="S27:T27"/>
    <mergeCell ref="W27:X27"/>
    <mergeCell ref="Y27:Z27"/>
    <mergeCell ref="AC27:AD27"/>
    <mergeCell ref="S28:T28"/>
    <mergeCell ref="W28:X28"/>
    <mergeCell ref="Y28:Z28"/>
    <mergeCell ref="AC28:AD28"/>
    <mergeCell ref="S29:T29"/>
    <mergeCell ref="W29:X29"/>
    <mergeCell ref="Y29:Z29"/>
    <mergeCell ref="AC29:AD29"/>
    <mergeCell ref="U27:V27"/>
    <mergeCell ref="U28:V28"/>
    <mergeCell ref="U29:V29"/>
    <mergeCell ref="AC23:AD23"/>
    <mergeCell ref="AC24:AD24"/>
    <mergeCell ref="S25:T25"/>
    <mergeCell ref="W25:X25"/>
    <mergeCell ref="Y25:Z25"/>
    <mergeCell ref="AC25:AD25"/>
    <mergeCell ref="S26:T26"/>
    <mergeCell ref="W26:X26"/>
    <mergeCell ref="Y26:Z26"/>
    <mergeCell ref="AC26:AD26"/>
    <mergeCell ref="U25:V25"/>
    <mergeCell ref="U26:V26"/>
    <mergeCell ref="S21:T21"/>
    <mergeCell ref="S22:T22"/>
    <mergeCell ref="S23:T23"/>
    <mergeCell ref="S24:T24"/>
    <mergeCell ref="S20:T20"/>
    <mergeCell ref="W19:X19"/>
    <mergeCell ref="W20:X20"/>
    <mergeCell ref="Y19:Z19"/>
    <mergeCell ref="Y20:Z20"/>
    <mergeCell ref="W21:X21"/>
    <mergeCell ref="Y21:Z21"/>
    <mergeCell ref="Y22:Z22"/>
    <mergeCell ref="W22:X22"/>
    <mergeCell ref="W23:X23"/>
    <mergeCell ref="W24:X24"/>
    <mergeCell ref="Y23:Z23"/>
    <mergeCell ref="Y24:Z24"/>
    <mergeCell ref="U23:V23"/>
    <mergeCell ref="U24:V24"/>
    <mergeCell ref="F21:I22"/>
    <mergeCell ref="F23:I24"/>
    <mergeCell ref="F25:I26"/>
    <mergeCell ref="F27:I28"/>
    <mergeCell ref="F29:I30"/>
    <mergeCell ref="F31:I32"/>
    <mergeCell ref="F33:I34"/>
    <mergeCell ref="F35:I36"/>
    <mergeCell ref="F37:I38"/>
    <mergeCell ref="N21:Q22"/>
    <mergeCell ref="N23:Q24"/>
    <mergeCell ref="N25:Q26"/>
    <mergeCell ref="N27:Q28"/>
    <mergeCell ref="N29:Q30"/>
    <mergeCell ref="N31:Q32"/>
    <mergeCell ref="N33:Q34"/>
    <mergeCell ref="N35:Q36"/>
    <mergeCell ref="N37:Q38"/>
    <mergeCell ref="B39:B40"/>
    <mergeCell ref="R39:R40"/>
    <mergeCell ref="B41:B42"/>
    <mergeCell ref="R41:R42"/>
    <mergeCell ref="C39:E39"/>
    <mergeCell ref="C40:E40"/>
    <mergeCell ref="C41:E41"/>
    <mergeCell ref="C42:E42"/>
    <mergeCell ref="J39:M40"/>
    <mergeCell ref="J41:M42"/>
    <mergeCell ref="N39:Q40"/>
    <mergeCell ref="N41:Q42"/>
    <mergeCell ref="F39:I40"/>
    <mergeCell ref="F41:I42"/>
    <mergeCell ref="B35:B36"/>
    <mergeCell ref="R35:R36"/>
    <mergeCell ref="B37:B38"/>
    <mergeCell ref="R37:R38"/>
    <mergeCell ref="C35:E35"/>
    <mergeCell ref="C36:E36"/>
    <mergeCell ref="C37:E37"/>
    <mergeCell ref="C38:E38"/>
    <mergeCell ref="J35:M36"/>
    <mergeCell ref="J37:M38"/>
    <mergeCell ref="B31:B32"/>
    <mergeCell ref="R31:R32"/>
    <mergeCell ref="B33:B34"/>
    <mergeCell ref="R33:R34"/>
    <mergeCell ref="C31:E31"/>
    <mergeCell ref="C32:E32"/>
    <mergeCell ref="C33:E33"/>
    <mergeCell ref="C34:E34"/>
    <mergeCell ref="J31:M32"/>
    <mergeCell ref="J33:M34"/>
    <mergeCell ref="B27:B28"/>
    <mergeCell ref="R27:R28"/>
    <mergeCell ref="B29:B30"/>
    <mergeCell ref="R29:R30"/>
    <mergeCell ref="C27:E27"/>
    <mergeCell ref="C28:E28"/>
    <mergeCell ref="C29:E29"/>
    <mergeCell ref="C30:E30"/>
    <mergeCell ref="J27:M28"/>
    <mergeCell ref="J29:M30"/>
    <mergeCell ref="B23:B24"/>
    <mergeCell ref="R23:R24"/>
    <mergeCell ref="B25:B26"/>
    <mergeCell ref="R25:R26"/>
    <mergeCell ref="C23:E23"/>
    <mergeCell ref="C24:E24"/>
    <mergeCell ref="C25:E25"/>
    <mergeCell ref="C26:E26"/>
    <mergeCell ref="J23:M24"/>
    <mergeCell ref="J25:M26"/>
    <mergeCell ref="D15:D16"/>
    <mergeCell ref="R19:R20"/>
    <mergeCell ref="R21:R22"/>
    <mergeCell ref="AC19:AD20"/>
    <mergeCell ref="C19:E20"/>
    <mergeCell ref="C21:E21"/>
    <mergeCell ref="C22:E22"/>
    <mergeCell ref="J19:M20"/>
    <mergeCell ref="J21:M22"/>
    <mergeCell ref="N19:Q20"/>
    <mergeCell ref="F19:I20"/>
    <mergeCell ref="AC21:AD21"/>
    <mergeCell ref="AC22:AD22"/>
    <mergeCell ref="S19:V19"/>
    <mergeCell ref="U20:V20"/>
    <mergeCell ref="U21:V21"/>
    <mergeCell ref="AA19:AB19"/>
    <mergeCell ref="AA20:AB20"/>
    <mergeCell ref="U22:V22"/>
    <mergeCell ref="N17:O17"/>
    <mergeCell ref="P17:Q17"/>
    <mergeCell ref="R17:S17"/>
    <mergeCell ref="V17:W17"/>
    <mergeCell ref="T17:U17"/>
    <mergeCell ref="C10:D10"/>
    <mergeCell ref="E10:J10"/>
    <mergeCell ref="P11:S11"/>
    <mergeCell ref="W11:Z11"/>
    <mergeCell ref="B2:X2"/>
    <mergeCell ref="R7:Z7"/>
    <mergeCell ref="R9:Z9"/>
    <mergeCell ref="P10:S10"/>
    <mergeCell ref="D4:E5"/>
    <mergeCell ref="AA32:AB32"/>
    <mergeCell ref="AA34:AB34"/>
    <mergeCell ref="AA36:AB36"/>
    <mergeCell ref="AA38:AB38"/>
    <mergeCell ref="F14:G14"/>
    <mergeCell ref="H14:I14"/>
    <mergeCell ref="J14:K14"/>
    <mergeCell ref="L14:M14"/>
    <mergeCell ref="Z14:AA14"/>
    <mergeCell ref="F15:G15"/>
    <mergeCell ref="F16:G16"/>
    <mergeCell ref="F17:G17"/>
    <mergeCell ref="H15:I15"/>
    <mergeCell ref="H16:I16"/>
    <mergeCell ref="H17:I17"/>
    <mergeCell ref="J15:K15"/>
    <mergeCell ref="J16:K16"/>
    <mergeCell ref="J17:K17"/>
    <mergeCell ref="L15:M15"/>
    <mergeCell ref="L16:M16"/>
    <mergeCell ref="L17:M17"/>
    <mergeCell ref="Z15:AA15"/>
    <mergeCell ref="Z16:AA16"/>
    <mergeCell ref="X17:Y17"/>
    <mergeCell ref="N16:O16"/>
    <mergeCell ref="P16:Q16"/>
    <mergeCell ref="R16:S16"/>
    <mergeCell ref="T16:U16"/>
    <mergeCell ref="U39:V39"/>
    <mergeCell ref="U40:V40"/>
    <mergeCell ref="U41:V41"/>
    <mergeCell ref="U42:V42"/>
    <mergeCell ref="AA21:AB21"/>
    <mergeCell ref="AA23:AB23"/>
    <mergeCell ref="AA25:AB25"/>
    <mergeCell ref="AA27:AB27"/>
    <mergeCell ref="AA29:AB29"/>
    <mergeCell ref="AA31:AB31"/>
    <mergeCell ref="AA33:AB33"/>
    <mergeCell ref="AA35:AB35"/>
    <mergeCell ref="AA37:AB37"/>
    <mergeCell ref="AA39:AB39"/>
    <mergeCell ref="AA41:AB41"/>
    <mergeCell ref="AA22:AB22"/>
    <mergeCell ref="AA24:AB24"/>
    <mergeCell ref="AA26:AB26"/>
    <mergeCell ref="AA28:AB28"/>
    <mergeCell ref="AA30:AB30"/>
    <mergeCell ref="Z17:AA17"/>
    <mergeCell ref="AB17:AC17"/>
    <mergeCell ref="F4:X5"/>
    <mergeCell ref="C9:D9"/>
    <mergeCell ref="AA40:AB40"/>
    <mergeCell ref="AA42:AB42"/>
    <mergeCell ref="E9:J9"/>
    <mergeCell ref="C8:J8"/>
    <mergeCell ref="C11:D11"/>
    <mergeCell ref="E11:J11"/>
    <mergeCell ref="X14:Y14"/>
    <mergeCell ref="X15:Y15"/>
    <mergeCell ref="X16:Y16"/>
    <mergeCell ref="V15:W15"/>
    <mergeCell ref="V16:W16"/>
    <mergeCell ref="N13:U13"/>
    <mergeCell ref="N14:O14"/>
    <mergeCell ref="P14:Q14"/>
    <mergeCell ref="R14:S14"/>
    <mergeCell ref="T14:U14"/>
    <mergeCell ref="N15:O15"/>
    <mergeCell ref="P15:Q15"/>
    <mergeCell ref="R15:S15"/>
    <mergeCell ref="T15:U15"/>
  </mergeCells>
  <phoneticPr fontId="7"/>
  <dataValidations count="3">
    <dataValidation type="list" allowBlank="1" showInputMessage="1" showErrorMessage="1" sqref="R21:R42" xr:uid="{2EFC7DC9-E8D6-400D-B653-55F6C3984F48}">
      <formula1>"男,女"</formula1>
    </dataValidation>
    <dataValidation type="list" allowBlank="1" showInputMessage="1" showErrorMessage="1" sqref="S23 S21 S25 S27 S29 S31 S33 S35 S37 S39 S41 U23 U21 U25 U27 U29 U31 U33 U35 U37 U39 U41" xr:uid="{386B8A80-C5D2-4F61-8863-B7C945DB759A}">
      <formula1>"×,少年,成年A,成年B,成年C"</formula1>
    </dataValidation>
    <dataValidation type="list" allowBlank="1" showInputMessage="1" showErrorMessage="1" sqref="Y23 Y21 W21 W23 Y25 Y27 Y29 Y31 Y33 Y35 Y37 Y39 Y41 W25 W27 W29 W31 W33 W35 W37 W39 W41 AA23 AA21 AA25 AA27 AA29 AA31 AA33 AA35 AA37 AA39 AA41" xr:uid="{C9852429-A047-454B-97A9-C79D0DBB16DB}">
      <formula1>"〇,×"</formula1>
    </dataValidation>
  </dataValidations>
  <pageMargins left="0.79000000000000015" right="0.39" top="0.79000000000000015" bottom="0.79000000000000015" header="0.51" footer="0.5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国スポ・Ｂ級兼用　申込書Ver 1.1</vt:lpstr>
      <vt:lpstr>'国スポ・Ｂ級兼用　申込書Ver 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いhしだ</dc:creator>
  <cp:keywords/>
  <dc:description/>
  <cp:lastModifiedBy>admin</cp:lastModifiedBy>
  <cp:revision>1</cp:revision>
  <cp:lastPrinted>2025-11-28T10:38:50Z</cp:lastPrinted>
  <dcterms:created xsi:type="dcterms:W3CDTF">2009-11-29T13:41:35Z</dcterms:created>
  <dcterms:modified xsi:type="dcterms:W3CDTF">2025-12-09T10:26:12Z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